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comments1.xml" ContentType="application/vnd.openxmlformats-officedocument.spreadsheetml.comments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day\Desktop\2024\حسابات د رجب\"/>
    </mc:Choice>
  </mc:AlternateContent>
  <bookViews>
    <workbookView xWindow="-105" yWindow="-105" windowWidth="23250" windowHeight="12570" tabRatio="868" activeTab="1"/>
  </bookViews>
  <sheets>
    <sheet name="Sheet2" sheetId="59" r:id="rId1"/>
    <sheet name="مجمع" sheetId="18" r:id="rId2"/>
    <sheet name="مستخلص (100)" sheetId="56" r:id="rId3"/>
    <sheet name="مستخلص (99)" sheetId="55" r:id="rId4"/>
    <sheet name="مستخلص (98)" sheetId="54" r:id="rId5"/>
    <sheet name="مستخلص (97)" sheetId="53" r:id="rId6"/>
    <sheet name="مستخلص (96)" sheetId="52" r:id="rId7"/>
    <sheet name="مستخلص (95)" sheetId="51" r:id="rId8"/>
    <sheet name="مستخلص (94)" sheetId="50" r:id="rId9"/>
    <sheet name="مستخلص (93)" sheetId="49" r:id="rId10"/>
    <sheet name="مستخلص (92)" sheetId="48" r:id="rId11"/>
    <sheet name="مستخلص (91)" sheetId="47" r:id="rId12"/>
    <sheet name="مستخلص (90)" sheetId="46" r:id="rId13"/>
    <sheet name="مستخلص (89)" sheetId="44" r:id="rId14"/>
    <sheet name="مستخلص (88)" sheetId="43" r:id="rId15"/>
    <sheet name="مستخلص (87)" sheetId="42" r:id="rId16"/>
    <sheet name="مستخلص (86)" sheetId="41" r:id="rId17"/>
    <sheet name="مستخلص (85)" sheetId="40" r:id="rId18"/>
    <sheet name="مستخلص (84)" sheetId="39" r:id="rId19"/>
    <sheet name="مستخلص (83)" sheetId="38" r:id="rId20"/>
    <sheet name="مستخلص (82)" sheetId="37" r:id="rId21"/>
    <sheet name="مستخلص (81)" sheetId="36" r:id="rId22"/>
    <sheet name="مستخلص (80)" sheetId="35" r:id="rId23"/>
    <sheet name="مستخلص (79)" sheetId="34" r:id="rId24"/>
    <sheet name="مستخلص (78)" sheetId="32" r:id="rId25"/>
    <sheet name="مستخلص (77)" sheetId="31" r:id="rId26"/>
    <sheet name="مستخلص (76)" sheetId="30" r:id="rId27"/>
    <sheet name="مستخلص (75)" sheetId="29" r:id="rId28"/>
    <sheet name="مستخلص (74)" sheetId="28" r:id="rId29"/>
    <sheet name="مستخلص (73)" sheetId="33" r:id="rId30"/>
    <sheet name="مستخلص (72)" sheetId="25" r:id="rId31"/>
    <sheet name="مستخلص (71)" sheetId="24" r:id="rId32"/>
    <sheet name="مستخلص (70)" sheetId="23" r:id="rId33"/>
    <sheet name="مستخلص (69)" sheetId="22" r:id="rId34"/>
    <sheet name="مستخلص (68)" sheetId="20" r:id="rId35"/>
    <sheet name="مستخلص (67)" sheetId="19" r:id="rId36"/>
    <sheet name="مستخلص (66)" sheetId="17" r:id="rId37"/>
    <sheet name="مستخلص (65)" sheetId="16" r:id="rId38"/>
    <sheet name="مستخلص (64)" sheetId="15" r:id="rId39"/>
    <sheet name="مستخلص (63)" sheetId="14" r:id="rId40"/>
    <sheet name="مستخلص (62)" sheetId="13" r:id="rId41"/>
    <sheet name="مستخلص (61)" sheetId="12" r:id="rId42"/>
    <sheet name="مستخلص (60)" sheetId="21" r:id="rId43"/>
    <sheet name="مستخلص (59)" sheetId="11" r:id="rId44"/>
    <sheet name="مستخلص (58)" sheetId="10" r:id="rId45"/>
    <sheet name="مستخلص (57)" sheetId="9" r:id="rId46"/>
    <sheet name="مستخلص (56)" sheetId="8" r:id="rId47"/>
    <sheet name="مستخلص (55)" sheetId="7" r:id="rId48"/>
    <sheet name="مستخلص (54)" sheetId="6" r:id="rId49"/>
    <sheet name="مستخلص (53)" sheetId="5" r:id="rId50"/>
    <sheet name="مستخلص (52)" sheetId="4" r:id="rId51"/>
    <sheet name="مستخلص 51" sheetId="2" r:id="rId52"/>
    <sheet name="مصاريف الشركة" sheetId="27" r:id="rId53"/>
    <sheet name="رواتب" sheetId="26" r:id="rId54"/>
  </sheets>
  <definedNames>
    <definedName name="_xlnm.Print_Area" localSheetId="53">رواتب!$A$1:$F$40</definedName>
    <definedName name="_xlnm.Print_Area" localSheetId="1">مجمع!$A$1:$H$53</definedName>
    <definedName name="_xlnm.Print_Area" localSheetId="2">'مستخلص (100)'!$A$1:$H$30</definedName>
    <definedName name="_xlnm.Print_Area" localSheetId="50">'مستخلص (52)'!$A$1:$H$29</definedName>
    <definedName name="_xlnm.Print_Area" localSheetId="49">'مستخلص (53)'!$A$1:$H$29</definedName>
    <definedName name="_xlnm.Print_Area" localSheetId="48">'مستخلص (54)'!$A$1:$H$30</definedName>
    <definedName name="_xlnm.Print_Area" localSheetId="47">'مستخلص (55)'!$A$1:$H$30</definedName>
    <definedName name="_xlnm.Print_Area" localSheetId="46">'مستخلص (56)'!$A$1:$H$37</definedName>
    <definedName name="_xlnm.Print_Area" localSheetId="45">'مستخلص (57)'!$A$1:$H$30</definedName>
    <definedName name="_xlnm.Print_Area" localSheetId="44">'مستخلص (58)'!$A$1:$H$30</definedName>
    <definedName name="_xlnm.Print_Area" localSheetId="43">'مستخلص (59)'!$A$1:$H$30</definedName>
    <definedName name="_xlnm.Print_Area" localSheetId="42">'مستخلص (60)'!$A$1:$H$39</definedName>
    <definedName name="_xlnm.Print_Area" localSheetId="41">'مستخلص (61)'!$A$1:$H$30</definedName>
    <definedName name="_xlnm.Print_Area" localSheetId="40">'مستخلص (62)'!$A$1:$H$30</definedName>
    <definedName name="_xlnm.Print_Area" localSheetId="39">'مستخلص (63)'!$A$1:$H$30</definedName>
    <definedName name="_xlnm.Print_Area" localSheetId="38">'مستخلص (64)'!$A$1:$H$30</definedName>
    <definedName name="_xlnm.Print_Area" localSheetId="37">'مستخلص (65)'!$A$1:$H$30</definedName>
    <definedName name="_xlnm.Print_Area" localSheetId="36">'مستخلص (66)'!$A$1:$H$30</definedName>
    <definedName name="_xlnm.Print_Area" localSheetId="35">'مستخلص (67)'!$A$1:$H$37</definedName>
    <definedName name="_xlnm.Print_Area" localSheetId="34">'مستخلص (68)'!$A$1:$H$32</definedName>
    <definedName name="_xlnm.Print_Area" localSheetId="33">'مستخلص (69)'!$A$1:$H$39</definedName>
    <definedName name="_xlnm.Print_Area" localSheetId="32">'مستخلص (70)'!$A$1:$H$30</definedName>
    <definedName name="_xlnm.Print_Area" localSheetId="31">'مستخلص (71)'!$A$1:$H$30</definedName>
    <definedName name="_xlnm.Print_Area" localSheetId="30">'مستخلص (72)'!$A$1:$H$30</definedName>
    <definedName name="_xlnm.Print_Area" localSheetId="29">'مستخلص (73)'!$A$1:$H$30</definedName>
    <definedName name="_xlnm.Print_Area" localSheetId="28">'مستخلص (74)'!$A$1:$H$39</definedName>
    <definedName name="_xlnm.Print_Area" localSheetId="27">'مستخلص (75)'!$A$1:$H$36</definedName>
    <definedName name="_xlnm.Print_Area" localSheetId="26">'مستخلص (76)'!$A$1:$H$30</definedName>
    <definedName name="_xlnm.Print_Area" localSheetId="25">'مستخلص (77)'!$A$1:$H$30</definedName>
    <definedName name="_xlnm.Print_Area" localSheetId="24">'مستخلص (78)'!$A$1:$H$30</definedName>
    <definedName name="_xlnm.Print_Area" localSheetId="23">'مستخلص (79)'!$A$1:$H$30</definedName>
    <definedName name="_xlnm.Print_Area" localSheetId="22">'مستخلص (80)'!$A$1:$H$30</definedName>
    <definedName name="_xlnm.Print_Area" localSheetId="21">'مستخلص (81)'!$A$1:$H$30</definedName>
    <definedName name="_xlnm.Print_Area" localSheetId="20">'مستخلص (82)'!$A$1:$H$30</definedName>
    <definedName name="_xlnm.Print_Area" localSheetId="19">'مستخلص (83)'!$A$1:$H$42</definedName>
    <definedName name="_xlnm.Print_Area" localSheetId="18">'مستخلص (84)'!$A$1:$H$30</definedName>
    <definedName name="_xlnm.Print_Area" localSheetId="17">'مستخلص (85)'!$A$1:$H$30</definedName>
    <definedName name="_xlnm.Print_Area" localSheetId="16">'مستخلص (86)'!$A$1:$H$30</definedName>
    <definedName name="_xlnm.Print_Area" localSheetId="15">'مستخلص (87)'!$A$1:$H$30</definedName>
    <definedName name="_xlnm.Print_Area" localSheetId="14">'مستخلص (88)'!$A$1:$H$30</definedName>
    <definedName name="_xlnm.Print_Area" localSheetId="13">'مستخلص (89)'!$A$1:$H$30</definedName>
    <definedName name="_xlnm.Print_Area" localSheetId="12">'مستخلص (90)'!$A$1:$H$30</definedName>
    <definedName name="_xlnm.Print_Area" localSheetId="11">'مستخلص (91)'!$A$1:$H$29</definedName>
    <definedName name="_xlnm.Print_Area" localSheetId="10">'مستخلص (92)'!$A$1:$H$39</definedName>
    <definedName name="_xlnm.Print_Area" localSheetId="9">'مستخلص (93)'!$A$1:$H$30</definedName>
    <definedName name="_xlnm.Print_Area" localSheetId="8">'مستخلص (94)'!$A$1:$H$30</definedName>
    <definedName name="_xlnm.Print_Area" localSheetId="7">'مستخلص (95)'!$A$1:$H$31</definedName>
    <definedName name="_xlnm.Print_Area" localSheetId="6">'مستخلص (96)'!$A$1:$H$30</definedName>
    <definedName name="_xlnm.Print_Area" localSheetId="5">'مستخلص (97)'!$A$1:$H$30</definedName>
    <definedName name="_xlnm.Print_Area" localSheetId="4">'مستخلص (98)'!$A$1:$H$30</definedName>
    <definedName name="_xlnm.Print_Area" localSheetId="3">'مستخلص (99)'!$A$1:$H$32</definedName>
    <definedName name="_xlnm.Print_Area" localSheetId="51">'مستخلص 51'!$A$1:$H$29</definedName>
    <definedName name="_xlnm.Print_Area" localSheetId="52">'مصاريف الشركة'!$A$1:$E$32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5" i="59" l="1"/>
  <c r="F114" i="59"/>
  <c r="D115" i="59"/>
  <c r="F55" i="18"/>
  <c r="E187" i="59"/>
  <c r="D186" i="59"/>
  <c r="D187" i="59" s="1"/>
  <c r="E179" i="59"/>
  <c r="E180" i="59" s="1"/>
  <c r="D179" i="59"/>
  <c r="D180" i="59" s="1"/>
  <c r="E171" i="59"/>
  <c r="E172" i="59" s="1"/>
  <c r="D171" i="59"/>
  <c r="D172" i="59" s="1"/>
  <c r="E163" i="59"/>
  <c r="D163" i="59"/>
  <c r="E160" i="59"/>
  <c r="E164" i="59" s="1"/>
  <c r="D160" i="59"/>
  <c r="E154" i="59"/>
  <c r="D154" i="59"/>
  <c r="E151" i="59"/>
  <c r="E155" i="59" s="1"/>
  <c r="D151" i="59"/>
  <c r="E143" i="59"/>
  <c r="D143" i="59"/>
  <c r="E135" i="59"/>
  <c r="D135" i="59"/>
  <c r="D144" i="59" s="1"/>
  <c r="F122" i="59"/>
  <c r="E121" i="59"/>
  <c r="E123" i="59" s="1"/>
  <c r="D121" i="59"/>
  <c r="D123" i="59" s="1"/>
  <c r="E111" i="59"/>
  <c r="E116" i="59" s="1"/>
  <c r="D111" i="59"/>
  <c r="E100" i="59"/>
  <c r="D100" i="59"/>
  <c r="E193" i="59" s="1"/>
  <c r="E94" i="59"/>
  <c r="E78" i="59"/>
  <c r="D78" i="59"/>
  <c r="E68" i="59"/>
  <c r="D68" i="59"/>
  <c r="E57" i="59"/>
  <c r="D57" i="59"/>
  <c r="E51" i="59"/>
  <c r="D51" i="59"/>
  <c r="E40" i="59"/>
  <c r="D40" i="59"/>
  <c r="E27" i="59"/>
  <c r="G27" i="59"/>
  <c r="D27" i="59"/>
  <c r="E11" i="59"/>
  <c r="E13" i="59" s="1"/>
  <c r="D11" i="59"/>
  <c r="D13" i="59" s="1"/>
  <c r="E144" i="59" l="1"/>
  <c r="D155" i="59"/>
  <c r="D164" i="59"/>
  <c r="D116" i="59"/>
  <c r="E101" i="59"/>
  <c r="E58" i="59"/>
  <c r="D79" i="59"/>
  <c r="E79" i="59"/>
  <c r="D58" i="59"/>
  <c r="D41" i="59"/>
  <c r="E41" i="59"/>
  <c r="G53" i="18" l="1"/>
  <c r="F53" i="18"/>
  <c r="H2" i="18"/>
  <c r="H53" i="18" s="1"/>
  <c r="F77" i="59" l="1"/>
  <c r="F39" i="59"/>
  <c r="F56" i="59"/>
  <c r="F142" i="59"/>
  <c r="F153" i="59"/>
  <c r="F55" i="59"/>
  <c r="F141" i="59"/>
  <c r="F38" i="59"/>
  <c r="F54" i="59"/>
  <c r="F76" i="59"/>
  <c r="F99" i="59"/>
  <c r="F186" i="59"/>
  <c r="F187" i="59" s="1"/>
  <c r="F185" i="59"/>
  <c r="F178" i="59"/>
  <c r="F177" i="59"/>
  <c r="F179" i="59" s="1"/>
  <c r="F180" i="59" s="1"/>
  <c r="F162" i="59"/>
  <c r="F161" i="59"/>
  <c r="F37" i="59"/>
  <c r="F140" i="59"/>
  <c r="F75" i="59"/>
  <c r="F98" i="59"/>
  <c r="F170" i="59"/>
  <c r="F36" i="59"/>
  <c r="F113" i="59"/>
  <c r="F169" i="59"/>
  <c r="F171" i="59" s="1"/>
  <c r="F172" i="59" s="1"/>
  <c r="F53" i="59"/>
  <c r="F52" i="59"/>
  <c r="F112" i="59"/>
  <c r="F115" i="59" s="1"/>
  <c r="F138" i="59"/>
  <c r="F152" i="59"/>
  <c r="F154" i="59" s="1"/>
  <c r="F139" i="59"/>
  <c r="F137" i="59"/>
  <c r="F136" i="59"/>
  <c r="F74" i="59"/>
  <c r="F73" i="59"/>
  <c r="F72" i="59"/>
  <c r="F71" i="59"/>
  <c r="F70" i="59"/>
  <c r="F69" i="59"/>
  <c r="F97" i="59"/>
  <c r="F96" i="59"/>
  <c r="F95" i="59"/>
  <c r="F35" i="59"/>
  <c r="F34" i="59"/>
  <c r="F33" i="59"/>
  <c r="F32" i="59"/>
  <c r="F31" i="59"/>
  <c r="F30" i="59"/>
  <c r="F29" i="59"/>
  <c r="F28" i="59"/>
  <c r="F159" i="59"/>
  <c r="F160" i="59" s="1"/>
  <c r="F150" i="59"/>
  <c r="F149" i="59"/>
  <c r="F134" i="59"/>
  <c r="F133" i="59"/>
  <c r="F132" i="59"/>
  <c r="F131" i="59"/>
  <c r="F130" i="59"/>
  <c r="F129" i="59"/>
  <c r="F128" i="59"/>
  <c r="F120" i="59"/>
  <c r="F121" i="59" s="1"/>
  <c r="F123" i="59" s="1"/>
  <c r="F110" i="59"/>
  <c r="F109" i="59"/>
  <c r="F108" i="59"/>
  <c r="F107" i="59"/>
  <c r="F106" i="59"/>
  <c r="F93" i="59"/>
  <c r="F92" i="59"/>
  <c r="F91" i="59"/>
  <c r="F90" i="59"/>
  <c r="F89" i="59"/>
  <c r="F88" i="59"/>
  <c r="F87" i="59"/>
  <c r="D86" i="59"/>
  <c r="F85" i="59"/>
  <c r="F84" i="59"/>
  <c r="F67" i="59"/>
  <c r="F66" i="59"/>
  <c r="F65" i="59"/>
  <c r="F64" i="59"/>
  <c r="F63" i="59"/>
  <c r="F50" i="59"/>
  <c r="F49" i="59"/>
  <c r="F48" i="59"/>
  <c r="F47" i="59"/>
  <c r="F26" i="59"/>
  <c r="F25" i="59"/>
  <c r="F24" i="59"/>
  <c r="F23" i="59"/>
  <c r="F22" i="59"/>
  <c r="F21" i="59"/>
  <c r="F20" i="59"/>
  <c r="F19" i="59"/>
  <c r="F18" i="59"/>
  <c r="F10" i="59"/>
  <c r="F9" i="59"/>
  <c r="F8" i="59"/>
  <c r="F7" i="59"/>
  <c r="F6" i="59"/>
  <c r="F151" i="59" l="1"/>
  <c r="F155" i="59" s="1"/>
  <c r="F143" i="59"/>
  <c r="F163" i="59"/>
  <c r="F164" i="59" s="1"/>
  <c r="F135" i="59"/>
  <c r="F111" i="59"/>
  <c r="F116" i="59" s="1"/>
  <c r="F100" i="59"/>
  <c r="D94" i="59"/>
  <c r="E192" i="59" s="1"/>
  <c r="E194" i="59" s="1"/>
  <c r="F78" i="59"/>
  <c r="F57" i="59"/>
  <c r="F51" i="59"/>
  <c r="F68" i="59"/>
  <c r="F40" i="59"/>
  <c r="F27" i="59"/>
  <c r="F86" i="59"/>
  <c r="F5" i="59"/>
  <c r="F144" i="59" l="1"/>
  <c r="F79" i="59"/>
  <c r="D101" i="59"/>
  <c r="F58" i="59"/>
  <c r="F94" i="59"/>
  <c r="F101" i="59" s="1"/>
  <c r="F41" i="59"/>
  <c r="F11" i="59"/>
  <c r="F13" i="59" s="1"/>
  <c r="A33" i="38"/>
  <c r="D35" i="18"/>
  <c r="G52" i="18"/>
  <c r="G50" i="18"/>
  <c r="G49" i="18"/>
  <c r="G48" i="18"/>
  <c r="G47" i="18"/>
  <c r="G45" i="18"/>
  <c r="G44" i="18"/>
  <c r="G43" i="18"/>
  <c r="G42" i="18"/>
  <c r="G41" i="18"/>
  <c r="G40" i="18"/>
  <c r="G39" i="18"/>
  <c r="G38" i="18"/>
  <c r="E52" i="18"/>
  <c r="E51" i="18"/>
  <c r="E50" i="18"/>
  <c r="E49" i="18"/>
  <c r="E48" i="18"/>
  <c r="E47" i="18"/>
  <c r="E46" i="18"/>
  <c r="E45" i="18"/>
  <c r="E44" i="18"/>
  <c r="E43" i="18"/>
  <c r="E42" i="18"/>
  <c r="E41" i="18"/>
  <c r="E40" i="18"/>
  <c r="E39" i="18"/>
  <c r="E38" i="18"/>
  <c r="D52" i="18"/>
  <c r="D51" i="18"/>
  <c r="D50" i="18"/>
  <c r="D49" i="18"/>
  <c r="D48" i="18"/>
  <c r="D47" i="18"/>
  <c r="D46" i="18"/>
  <c r="D45" i="18"/>
  <c r="D44" i="18"/>
  <c r="D43" i="18"/>
  <c r="D42" i="18"/>
  <c r="D41" i="18"/>
  <c r="D40" i="18"/>
  <c r="D39" i="18"/>
  <c r="D38" i="18"/>
  <c r="F52" i="18"/>
  <c r="F50" i="18"/>
  <c r="F49" i="18"/>
  <c r="F48" i="18"/>
  <c r="F47" i="18"/>
  <c r="F45" i="18"/>
  <c r="F44" i="18"/>
  <c r="F43" i="18"/>
  <c r="F42" i="18"/>
  <c r="F41" i="18"/>
  <c r="F40" i="18"/>
  <c r="F39" i="18"/>
  <c r="F38" i="18"/>
  <c r="C52" i="18"/>
  <c r="C51" i="18"/>
  <c r="C50" i="18"/>
  <c r="C49" i="18"/>
  <c r="C48" i="18"/>
  <c r="C47" i="18"/>
  <c r="C46" i="18"/>
  <c r="C45" i="18"/>
  <c r="C44" i="18"/>
  <c r="C43" i="18"/>
  <c r="C42" i="18"/>
  <c r="C41" i="18"/>
  <c r="C40" i="18"/>
  <c r="C39" i="18"/>
  <c r="C38" i="18"/>
  <c r="F9" i="54"/>
  <c r="H9" i="54" s="1"/>
  <c r="A21" i="56"/>
  <c r="F12" i="52"/>
  <c r="F13" i="52"/>
  <c r="F14" i="52"/>
  <c r="F15" i="52"/>
  <c r="F16" i="52"/>
  <c r="A21" i="53" l="1"/>
  <c r="A22" i="51"/>
  <c r="H25" i="48"/>
  <c r="H29" i="48" s="1"/>
  <c r="H23" i="48"/>
  <c r="H24" i="48"/>
  <c r="F23" i="48"/>
  <c r="H22" i="48"/>
  <c r="F22" i="48"/>
  <c r="H14" i="50"/>
  <c r="F14" i="50"/>
  <c r="H10" i="50"/>
  <c r="H11" i="50"/>
  <c r="H12" i="50"/>
  <c r="H13" i="50"/>
  <c r="H9" i="50"/>
  <c r="F9" i="50"/>
  <c r="F10" i="50"/>
  <c r="F11" i="50"/>
  <c r="F12" i="50"/>
  <c r="F13" i="50"/>
  <c r="O22" i="48"/>
  <c r="H21" i="48"/>
  <c r="F21" i="48"/>
  <c r="A30" i="48"/>
  <c r="F20" i="48"/>
  <c r="H20" i="48" s="1"/>
  <c r="H19" i="48"/>
  <c r="F19" i="48"/>
  <c r="F18" i="48"/>
  <c r="H18" i="48" s="1"/>
  <c r="F17" i="48"/>
  <c r="H17" i="48" s="1"/>
  <c r="F16" i="48"/>
  <c r="H16" i="48" s="1"/>
  <c r="F15" i="48"/>
  <c r="H15" i="48" s="1"/>
  <c r="F14" i="48"/>
  <c r="F13" i="48"/>
  <c r="A20" i="47"/>
  <c r="A21" i="46"/>
  <c r="A21" i="44"/>
  <c r="F9" i="44"/>
  <c r="A21" i="43"/>
  <c r="A21" i="42"/>
  <c r="A21" i="41"/>
  <c r="O19" i="48" l="1"/>
  <c r="G37" i="18" l="1"/>
  <c r="G36" i="18"/>
  <c r="E37" i="18"/>
  <c r="E36" i="18"/>
  <c r="D37" i="18"/>
  <c r="D36" i="18"/>
  <c r="F37" i="18"/>
  <c r="F36" i="18"/>
  <c r="C37" i="18"/>
  <c r="C36" i="18"/>
  <c r="A21" i="40"/>
  <c r="A21" i="39"/>
  <c r="G34" i="18"/>
  <c r="G33" i="18"/>
  <c r="G32" i="18"/>
  <c r="G31" i="18"/>
  <c r="G29" i="18"/>
  <c r="G28" i="18"/>
  <c r="E35" i="18"/>
  <c r="E34" i="18"/>
  <c r="E33" i="18"/>
  <c r="E32" i="18"/>
  <c r="E31" i="18"/>
  <c r="E30" i="18"/>
  <c r="E29" i="18"/>
  <c r="E28" i="18"/>
  <c r="D34" i="18"/>
  <c r="D33" i="18"/>
  <c r="D32" i="18"/>
  <c r="D31" i="18"/>
  <c r="D30" i="18"/>
  <c r="D29" i="18"/>
  <c r="D28" i="18"/>
  <c r="C35" i="18"/>
  <c r="F34" i="18"/>
  <c r="C34" i="18"/>
  <c r="F33" i="18"/>
  <c r="C33" i="18"/>
  <c r="F32" i="18"/>
  <c r="C32" i="18"/>
  <c r="F31" i="18"/>
  <c r="C31" i="18"/>
  <c r="C30" i="18"/>
  <c r="F29" i="18"/>
  <c r="C29" i="18"/>
  <c r="F28" i="18"/>
  <c r="C28" i="18"/>
  <c r="F30" i="38"/>
  <c r="F31" i="38"/>
  <c r="A21" i="37"/>
  <c r="A21" i="36"/>
  <c r="A21" i="35"/>
  <c r="F9" i="34"/>
  <c r="A21" i="31"/>
  <c r="G27" i="18" l="1"/>
  <c r="G26" i="18"/>
  <c r="G25" i="18"/>
  <c r="G24" i="18"/>
  <c r="G23" i="18"/>
  <c r="G22" i="18"/>
  <c r="G21" i="18"/>
  <c r="E27" i="18"/>
  <c r="E26" i="18"/>
  <c r="E25" i="18"/>
  <c r="E24" i="18"/>
  <c r="E23" i="18"/>
  <c r="E22" i="18"/>
  <c r="E21" i="18"/>
  <c r="E20" i="18"/>
  <c r="D27" i="18"/>
  <c r="D26" i="18"/>
  <c r="D25" i="18"/>
  <c r="D24" i="18"/>
  <c r="D23" i="18"/>
  <c r="D22" i="18"/>
  <c r="D21" i="18"/>
  <c r="D20" i="18"/>
  <c r="F27" i="18"/>
  <c r="F26" i="18"/>
  <c r="F25" i="18"/>
  <c r="F24" i="18"/>
  <c r="F23" i="18"/>
  <c r="F22" i="18"/>
  <c r="F21" i="18"/>
  <c r="C27" i="18"/>
  <c r="C26" i="18"/>
  <c r="C25" i="18"/>
  <c r="C24" i="18"/>
  <c r="H26" i="29"/>
  <c r="F24" i="29"/>
  <c r="H24" i="29" s="1"/>
  <c r="F23" i="29"/>
  <c r="H23" i="29" s="1"/>
  <c r="F22" i="29"/>
  <c r="H22" i="29" s="1"/>
  <c r="F21" i="29"/>
  <c r="H21" i="29" s="1"/>
  <c r="F20" i="29"/>
  <c r="H20" i="29" s="1"/>
  <c r="F19" i="29"/>
  <c r="H19" i="29" s="1"/>
  <c r="C23" i="18"/>
  <c r="C22" i="18"/>
  <c r="C21" i="18"/>
  <c r="C20" i="18"/>
  <c r="F10" i="29"/>
  <c r="H10" i="29" s="1"/>
  <c r="F11" i="29"/>
  <c r="H11" i="29" s="1"/>
  <c r="F12" i="29"/>
  <c r="H12" i="29" s="1"/>
  <c r="F13" i="29"/>
  <c r="H13" i="29" s="1"/>
  <c r="F14" i="29"/>
  <c r="H14" i="29" s="1"/>
  <c r="F15" i="29"/>
  <c r="H15" i="29" s="1"/>
  <c r="F16" i="29"/>
  <c r="H16" i="29" s="1"/>
  <c r="F17" i="29"/>
  <c r="H17" i="29" s="1"/>
  <c r="F18" i="29"/>
  <c r="H18" i="29" s="1"/>
  <c r="F25" i="29"/>
  <c r="H25" i="29" s="1"/>
  <c r="A27" i="29"/>
  <c r="H10" i="33"/>
  <c r="H11" i="33"/>
  <c r="H12" i="33"/>
  <c r="H13" i="33"/>
  <c r="H14" i="33"/>
  <c r="H15" i="33"/>
  <c r="H16" i="33"/>
  <c r="H17" i="33"/>
  <c r="F9" i="33"/>
  <c r="H9" i="33" s="1"/>
  <c r="J10" i="23"/>
  <c r="E19" i="18"/>
  <c r="A21" i="33" l="1"/>
  <c r="C27" i="24"/>
  <c r="A21" i="25"/>
  <c r="A23" i="20"/>
  <c r="A30" i="22"/>
  <c r="A21" i="23"/>
  <c r="C22" i="23"/>
  <c r="D9" i="23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12" i="17"/>
  <c r="F10" i="20"/>
  <c r="F11" i="20"/>
  <c r="F12" i="20"/>
  <c r="F13" i="20"/>
  <c r="F14" i="20"/>
  <c r="F15" i="20"/>
  <c r="F16" i="20"/>
  <c r="F17" i="20"/>
  <c r="F18" i="20"/>
  <c r="F19" i="20"/>
  <c r="F20" i="20"/>
  <c r="F21" i="20"/>
  <c r="G19" i="18"/>
  <c r="G17" i="18"/>
  <c r="G16" i="18"/>
  <c r="G15" i="18"/>
  <c r="F19" i="18"/>
  <c r="E18" i="18"/>
  <c r="E17" i="18"/>
  <c r="E16" i="18"/>
  <c r="E15" i="18"/>
  <c r="D19" i="18"/>
  <c r="D18" i="18"/>
  <c r="D17" i="18"/>
  <c r="D16" i="18"/>
  <c r="D15" i="18"/>
  <c r="C19" i="18"/>
  <c r="C18" i="18"/>
  <c r="F17" i="18"/>
  <c r="C17" i="18"/>
  <c r="F16" i="18"/>
  <c r="C16" i="18"/>
  <c r="F15" i="18"/>
  <c r="C15" i="18"/>
  <c r="G14" i="18"/>
  <c r="G13" i="18"/>
  <c r="G12" i="18"/>
  <c r="G11" i="18"/>
  <c r="E14" i="18"/>
  <c r="E13" i="18"/>
  <c r="E12" i="18"/>
  <c r="E11" i="18"/>
  <c r="D14" i="18"/>
  <c r="D13" i="18"/>
  <c r="D12" i="18"/>
  <c r="D11" i="18"/>
  <c r="F14" i="18"/>
  <c r="C14" i="18"/>
  <c r="F13" i="18"/>
  <c r="C13" i="18"/>
  <c r="F12" i="18"/>
  <c r="C12" i="18"/>
  <c r="F11" i="18"/>
  <c r="C34" i="19"/>
  <c r="H10" i="19"/>
  <c r="H11" i="19"/>
  <c r="H12" i="19"/>
  <c r="H13" i="19"/>
  <c r="H14" i="19"/>
  <c r="H15" i="19"/>
  <c r="H16" i="19"/>
  <c r="H17" i="19"/>
  <c r="F24" i="19"/>
  <c r="H24" i="19" s="1"/>
  <c r="F23" i="19"/>
  <c r="H23" i="19" s="1"/>
  <c r="F22" i="19"/>
  <c r="H22" i="19" s="1"/>
  <c r="F26" i="19"/>
  <c r="H26" i="19" s="1"/>
  <c r="F17" i="19"/>
  <c r="F18" i="19"/>
  <c r="H18" i="19" s="1"/>
  <c r="F19" i="19"/>
  <c r="H19" i="19" s="1"/>
  <c r="F20" i="19"/>
  <c r="H20" i="19" s="1"/>
  <c r="F21" i="19"/>
  <c r="H21" i="19" s="1"/>
  <c r="F25" i="19"/>
  <c r="H25" i="19" s="1"/>
  <c r="F13" i="19"/>
  <c r="F14" i="19"/>
  <c r="F15" i="19"/>
  <c r="F16" i="19"/>
  <c r="A21" i="17"/>
  <c r="H10" i="16"/>
  <c r="H12" i="16"/>
  <c r="H13" i="16"/>
  <c r="A21" i="16"/>
  <c r="A21" i="15"/>
  <c r="A21" i="14"/>
  <c r="C22" i="13"/>
  <c r="A21" i="13"/>
  <c r="C27" i="12"/>
  <c r="C11" i="18"/>
  <c r="G10" i="18"/>
  <c r="E10" i="18"/>
  <c r="D10" i="18"/>
  <c r="F10" i="18"/>
  <c r="C10" i="18"/>
  <c r="H27" i="19" l="1"/>
  <c r="A21" i="11"/>
  <c r="A21" i="10"/>
  <c r="G9" i="18"/>
  <c r="E9" i="18"/>
  <c r="D9" i="18"/>
  <c r="F9" i="18"/>
  <c r="C9" i="18"/>
  <c r="H15" i="8"/>
  <c r="F15" i="8"/>
  <c r="F12" i="8"/>
  <c r="H12" i="8" s="1"/>
  <c r="F10" i="8"/>
  <c r="H10" i="8" s="1"/>
  <c r="F11" i="8"/>
  <c r="H11" i="8" s="1"/>
  <c r="F13" i="8"/>
  <c r="H13" i="8" s="1"/>
  <c r="F14" i="8"/>
  <c r="H14" i="8" s="1"/>
  <c r="F16" i="8"/>
  <c r="H16" i="8" s="1"/>
  <c r="F17" i="8"/>
  <c r="H17" i="8" s="1"/>
  <c r="F18" i="8"/>
  <c r="H18" i="8" s="1"/>
  <c r="F19" i="8"/>
  <c r="H19" i="8" s="1"/>
  <c r="F20" i="8"/>
  <c r="H20" i="8" s="1"/>
  <c r="F21" i="8"/>
  <c r="H21" i="8" s="1"/>
  <c r="F22" i="8"/>
  <c r="H22" i="8" s="1"/>
  <c r="F23" i="8"/>
  <c r="H23" i="8" s="1"/>
  <c r="H27" i="8" s="1"/>
  <c r="C34" i="8" s="1"/>
  <c r="F24" i="8"/>
  <c r="H24" i="8" s="1"/>
  <c r="F25" i="8"/>
  <c r="H25" i="8" s="1"/>
  <c r="F26" i="8"/>
  <c r="H26" i="8" s="1"/>
  <c r="F9" i="8"/>
  <c r="D8" i="18"/>
  <c r="E8" i="18"/>
  <c r="C8" i="18"/>
  <c r="G7" i="18"/>
  <c r="E7" i="18"/>
  <c r="D7" i="18"/>
  <c r="F7" i="18"/>
  <c r="C7" i="18"/>
  <c r="C27" i="7"/>
  <c r="H20" i="7"/>
  <c r="H11" i="7"/>
  <c r="F11" i="7"/>
  <c r="F10" i="7"/>
  <c r="H10" i="7" s="1"/>
  <c r="F9" i="7"/>
  <c r="G5" i="18" l="1"/>
  <c r="C26" i="5"/>
  <c r="G6" i="18"/>
  <c r="H6" i="18" s="1"/>
  <c r="E6" i="18"/>
  <c r="D6" i="18"/>
  <c r="F6" i="18"/>
  <c r="C6" i="18"/>
  <c r="C25" i="6"/>
  <c r="C26" i="6"/>
  <c r="C27" i="6"/>
  <c r="F10" i="6"/>
  <c r="F9" i="6"/>
  <c r="E5" i="18"/>
  <c r="D5" i="18"/>
  <c r="F10" i="5"/>
  <c r="F11" i="5"/>
  <c r="F9" i="5"/>
  <c r="C5" i="18"/>
  <c r="A20" i="4"/>
  <c r="C26" i="4"/>
  <c r="F10" i="4"/>
  <c r="F11" i="4"/>
  <c r="F9" i="4"/>
  <c r="D4" i="18"/>
  <c r="E4" i="18"/>
  <c r="C4" i="18"/>
  <c r="C3" i="18"/>
  <c r="E3" i="18"/>
  <c r="D3" i="18"/>
  <c r="A20" i="2"/>
  <c r="F11" i="32"/>
  <c r="H19" i="18"/>
  <c r="H21" i="18"/>
  <c r="H23" i="18"/>
  <c r="H24" i="18"/>
  <c r="H25" i="18"/>
  <c r="H26" i="18"/>
  <c r="H27" i="18"/>
  <c r="H28" i="18"/>
  <c r="H31" i="18"/>
  <c r="H32" i="18"/>
  <c r="H33" i="18"/>
  <c r="H34" i="18"/>
  <c r="H36" i="18"/>
  <c r="H37" i="18"/>
  <c r="H38" i="18"/>
  <c r="H39" i="18"/>
  <c r="H40" i="18"/>
  <c r="H41" i="18"/>
  <c r="H42" i="18"/>
  <c r="H43" i="18"/>
  <c r="H44" i="18"/>
  <c r="H45" i="18"/>
  <c r="H47" i="18"/>
  <c r="H48" i="18"/>
  <c r="H49" i="18"/>
  <c r="H50" i="18"/>
  <c r="H52" i="18"/>
  <c r="H13" i="18"/>
  <c r="H14" i="18"/>
  <c r="H7" i="18"/>
  <c r="H9" i="18"/>
  <c r="H10" i="18"/>
  <c r="H11" i="18"/>
  <c r="H12" i="18"/>
  <c r="H15" i="18"/>
  <c r="H16" i="18"/>
  <c r="H17" i="18"/>
  <c r="H22" i="18"/>
  <c r="C24" i="56"/>
  <c r="C23" i="56"/>
  <c r="H14" i="56"/>
  <c r="H13" i="56"/>
  <c r="F12" i="56"/>
  <c r="H12" i="56" s="1"/>
  <c r="H11" i="56"/>
  <c r="F11" i="56"/>
  <c r="F10" i="56"/>
  <c r="H10" i="56" s="1"/>
  <c r="F9" i="56"/>
  <c r="H9" i="56" s="1"/>
  <c r="H20" i="56" s="1"/>
  <c r="C27" i="56" s="1"/>
  <c r="C26" i="55"/>
  <c r="C25" i="55"/>
  <c r="F21" i="55"/>
  <c r="H21" i="55" s="1"/>
  <c r="F20" i="55"/>
  <c r="H20" i="55" s="1"/>
  <c r="F19" i="55"/>
  <c r="H19" i="55" s="1"/>
  <c r="F18" i="55"/>
  <c r="H18" i="55" s="1"/>
  <c r="F17" i="55"/>
  <c r="H17" i="55" s="1"/>
  <c r="F16" i="55"/>
  <c r="H16" i="55" s="1"/>
  <c r="F15" i="55"/>
  <c r="H15" i="55" s="1"/>
  <c r="F14" i="55"/>
  <c r="H14" i="55" s="1"/>
  <c r="F13" i="55"/>
  <c r="H13" i="55" s="1"/>
  <c r="F12" i="55"/>
  <c r="H12" i="55" s="1"/>
  <c r="H11" i="55"/>
  <c r="F11" i="55"/>
  <c r="F10" i="55"/>
  <c r="H10" i="55" s="1"/>
  <c r="F9" i="55"/>
  <c r="H9" i="55" s="1"/>
  <c r="C24" i="54"/>
  <c r="C23" i="54"/>
  <c r="H17" i="54"/>
  <c r="H16" i="54"/>
  <c r="H15" i="54"/>
  <c r="H13" i="54"/>
  <c r="H12" i="54"/>
  <c r="H11" i="54"/>
  <c r="F10" i="54"/>
  <c r="H10" i="54" s="1"/>
  <c r="C24" i="53"/>
  <c r="C23" i="53"/>
  <c r="C22" i="53"/>
  <c r="H14" i="53"/>
  <c r="H13" i="53"/>
  <c r="F12" i="53"/>
  <c r="H12" i="53" s="1"/>
  <c r="F11" i="53"/>
  <c r="H11" i="53" s="1"/>
  <c r="F10" i="53"/>
  <c r="H10" i="53" s="1"/>
  <c r="F9" i="53"/>
  <c r="H9" i="53" s="1"/>
  <c r="F10" i="51"/>
  <c r="H10" i="51" s="1"/>
  <c r="C24" i="52"/>
  <c r="C23" i="52"/>
  <c r="C22" i="52"/>
  <c r="H14" i="52"/>
  <c r="H13" i="52"/>
  <c r="H12" i="52"/>
  <c r="F11" i="52"/>
  <c r="H11" i="52" s="1"/>
  <c r="F10" i="52"/>
  <c r="H10" i="52" s="1"/>
  <c r="F9" i="52"/>
  <c r="H9" i="52" s="1"/>
  <c r="C25" i="51"/>
  <c r="C24" i="51"/>
  <c r="H15" i="51"/>
  <c r="H14" i="51"/>
  <c r="F13" i="51"/>
  <c r="H13" i="51" s="1"/>
  <c r="F12" i="51"/>
  <c r="H12" i="51" s="1"/>
  <c r="F11" i="51"/>
  <c r="H11" i="51" s="1"/>
  <c r="F9" i="51"/>
  <c r="H9" i="51" s="1"/>
  <c r="C24" i="50"/>
  <c r="C23" i="50"/>
  <c r="C24" i="49"/>
  <c r="C23" i="49"/>
  <c r="C22" i="49"/>
  <c r="H14" i="49"/>
  <c r="H13" i="49"/>
  <c r="F12" i="49"/>
  <c r="H12" i="49" s="1"/>
  <c r="F11" i="49"/>
  <c r="H11" i="49" s="1"/>
  <c r="F10" i="49"/>
  <c r="H10" i="49" s="1"/>
  <c r="F9" i="49"/>
  <c r="H9" i="49" s="1"/>
  <c r="F9" i="48"/>
  <c r="H9" i="48" s="1"/>
  <c r="F9" i="42"/>
  <c r="H9" i="42" s="1"/>
  <c r="C33" i="48"/>
  <c r="C32" i="48"/>
  <c r="H14" i="48"/>
  <c r="H13" i="48"/>
  <c r="F12" i="48"/>
  <c r="H12" i="48" s="1"/>
  <c r="F11" i="48"/>
  <c r="H11" i="48" s="1"/>
  <c r="F10" i="48"/>
  <c r="H10" i="48" s="1"/>
  <c r="C23" i="47"/>
  <c r="C22" i="47"/>
  <c r="F18" i="47"/>
  <c r="H18" i="47" s="1"/>
  <c r="F17" i="47"/>
  <c r="H17" i="47" s="1"/>
  <c r="F16" i="47"/>
  <c r="H16" i="47" s="1"/>
  <c r="F15" i="47"/>
  <c r="H15" i="47" s="1"/>
  <c r="F14" i="47"/>
  <c r="H14" i="47" s="1"/>
  <c r="F13" i="47"/>
  <c r="H13" i="47" s="1"/>
  <c r="F12" i="47"/>
  <c r="H12" i="47" s="1"/>
  <c r="F11" i="47"/>
  <c r="H11" i="47" s="1"/>
  <c r="F10" i="47"/>
  <c r="H10" i="47" s="1"/>
  <c r="F9" i="47"/>
  <c r="H9" i="47" s="1"/>
  <c r="C24" i="46"/>
  <c r="C23" i="46"/>
  <c r="C22" i="46"/>
  <c r="H14" i="46"/>
  <c r="H13" i="46"/>
  <c r="H12" i="46"/>
  <c r="F12" i="46"/>
  <c r="H11" i="46"/>
  <c r="F11" i="46"/>
  <c r="F10" i="46"/>
  <c r="H10" i="46" s="1"/>
  <c r="F9" i="46"/>
  <c r="H9" i="46" s="1"/>
  <c r="C24" i="44"/>
  <c r="C23" i="44"/>
  <c r="H14" i="44"/>
  <c r="H13" i="44"/>
  <c r="F12" i="44"/>
  <c r="H12" i="44" s="1"/>
  <c r="F11" i="44"/>
  <c r="H11" i="44" s="1"/>
  <c r="F10" i="44"/>
  <c r="H10" i="44" s="1"/>
  <c r="H9" i="44"/>
  <c r="H20" i="44" s="1"/>
  <c r="C27" i="44" s="1"/>
  <c r="C24" i="43"/>
  <c r="C23" i="43"/>
  <c r="H14" i="43"/>
  <c r="H13" i="43"/>
  <c r="F12" i="43"/>
  <c r="H12" i="43" s="1"/>
  <c r="F11" i="43"/>
  <c r="H11" i="43" s="1"/>
  <c r="F10" i="43"/>
  <c r="H10" i="43" s="1"/>
  <c r="F9" i="43"/>
  <c r="H9" i="43" s="1"/>
  <c r="C24" i="42"/>
  <c r="C23" i="42"/>
  <c r="H14" i="42"/>
  <c r="H13" i="42"/>
  <c r="F12" i="42"/>
  <c r="H12" i="42" s="1"/>
  <c r="F11" i="42"/>
  <c r="H11" i="42" s="1"/>
  <c r="F10" i="42"/>
  <c r="H10" i="42" s="1"/>
  <c r="C24" i="41"/>
  <c r="C23" i="41"/>
  <c r="C22" i="41"/>
  <c r="H14" i="41"/>
  <c r="H13" i="41"/>
  <c r="F12" i="41"/>
  <c r="H12" i="41" s="1"/>
  <c r="F11" i="41"/>
  <c r="H11" i="41" s="1"/>
  <c r="F10" i="41"/>
  <c r="H10" i="41" s="1"/>
  <c r="F9" i="41"/>
  <c r="H9" i="41" s="1"/>
  <c r="C24" i="40"/>
  <c r="C23" i="40"/>
  <c r="H14" i="40"/>
  <c r="H13" i="40"/>
  <c r="F12" i="40"/>
  <c r="H12" i="40" s="1"/>
  <c r="F11" i="40"/>
  <c r="H11" i="40" s="1"/>
  <c r="F10" i="40"/>
  <c r="H10" i="40" s="1"/>
  <c r="F9" i="40"/>
  <c r="H9" i="40" s="1"/>
  <c r="H30" i="38"/>
  <c r="C24" i="39"/>
  <c r="C23" i="39"/>
  <c r="C22" i="39"/>
  <c r="H14" i="39"/>
  <c r="H13" i="39"/>
  <c r="H12" i="39"/>
  <c r="F12" i="39"/>
  <c r="H11" i="39"/>
  <c r="F11" i="39"/>
  <c r="F10" i="39"/>
  <c r="H10" i="39" s="1"/>
  <c r="F9" i="39"/>
  <c r="H9" i="39" s="1"/>
  <c r="F29" i="38"/>
  <c r="H29" i="38" s="1"/>
  <c r="F28" i="38"/>
  <c r="H28" i="38" s="1"/>
  <c r="C36" i="38"/>
  <c r="C35" i="38"/>
  <c r="H31" i="38"/>
  <c r="F27" i="38"/>
  <c r="H27" i="38" s="1"/>
  <c r="F26" i="38"/>
  <c r="H26" i="38" s="1"/>
  <c r="F25" i="38"/>
  <c r="H25" i="38" s="1"/>
  <c r="F24" i="38"/>
  <c r="H24" i="38" s="1"/>
  <c r="F23" i="38"/>
  <c r="H23" i="38" s="1"/>
  <c r="F22" i="38"/>
  <c r="H22" i="38" s="1"/>
  <c r="F21" i="38"/>
  <c r="H21" i="38" s="1"/>
  <c r="F20" i="38"/>
  <c r="H20" i="38" s="1"/>
  <c r="F19" i="38"/>
  <c r="H19" i="38" s="1"/>
  <c r="F18" i="38"/>
  <c r="H18" i="38" s="1"/>
  <c r="F17" i="38"/>
  <c r="H17" i="38" s="1"/>
  <c r="F16" i="38"/>
  <c r="H16" i="38" s="1"/>
  <c r="F15" i="38"/>
  <c r="H15" i="38" s="1"/>
  <c r="F14" i="38"/>
  <c r="H14" i="38" s="1"/>
  <c r="F13" i="38"/>
  <c r="H13" i="38" s="1"/>
  <c r="F12" i="38"/>
  <c r="H12" i="38" s="1"/>
  <c r="F11" i="38"/>
  <c r="H11" i="38" s="1"/>
  <c r="F10" i="38"/>
  <c r="H10" i="38" s="1"/>
  <c r="F9" i="38"/>
  <c r="H9" i="38" s="1"/>
  <c r="F10" i="37"/>
  <c r="H10" i="37" s="1"/>
  <c r="F11" i="37"/>
  <c r="H11" i="37" s="1"/>
  <c r="F9" i="37"/>
  <c r="H9" i="37" s="1"/>
  <c r="H14" i="37"/>
  <c r="H13" i="37"/>
  <c r="F12" i="37"/>
  <c r="H12" i="37" s="1"/>
  <c r="C24" i="36"/>
  <c r="C23" i="36"/>
  <c r="H14" i="36"/>
  <c r="H13" i="36"/>
  <c r="F12" i="36"/>
  <c r="H12" i="36" s="1"/>
  <c r="F11" i="36"/>
  <c r="H11" i="36" s="1"/>
  <c r="F10" i="36"/>
  <c r="H10" i="36" s="1"/>
  <c r="F9" i="36"/>
  <c r="H9" i="36" s="1"/>
  <c r="C24" i="35"/>
  <c r="C23" i="35"/>
  <c r="H14" i="35"/>
  <c r="H13" i="35"/>
  <c r="F12" i="35"/>
  <c r="H12" i="35" s="1"/>
  <c r="H11" i="35"/>
  <c r="F11" i="35"/>
  <c r="F10" i="35"/>
  <c r="H10" i="35" s="1"/>
  <c r="F9" i="35"/>
  <c r="H9" i="35" s="1"/>
  <c r="H20" i="35" s="1"/>
  <c r="C27" i="35" s="1"/>
  <c r="C24" i="34"/>
  <c r="C23" i="34"/>
  <c r="H14" i="34"/>
  <c r="H13" i="34"/>
  <c r="H12" i="34"/>
  <c r="F12" i="34"/>
  <c r="F11" i="34"/>
  <c r="H11" i="34" s="1"/>
  <c r="H10" i="34"/>
  <c r="F10" i="34"/>
  <c r="H9" i="34"/>
  <c r="H20" i="34" s="1"/>
  <c r="C24" i="33"/>
  <c r="C23" i="33"/>
  <c r="F10" i="33"/>
  <c r="C24" i="32"/>
  <c r="C23" i="32"/>
  <c r="H14" i="32"/>
  <c r="H13" i="32"/>
  <c r="F12" i="32"/>
  <c r="H12" i="32" s="1"/>
  <c r="H11" i="32"/>
  <c r="F10" i="32"/>
  <c r="H10" i="32" s="1"/>
  <c r="F9" i="32"/>
  <c r="H9" i="32" s="1"/>
  <c r="H14" i="31"/>
  <c r="H13" i="31"/>
  <c r="F12" i="31"/>
  <c r="H12" i="31" s="1"/>
  <c r="F11" i="31"/>
  <c r="H11" i="31" s="1"/>
  <c r="F10" i="31"/>
  <c r="H10" i="31" s="1"/>
  <c r="F9" i="31"/>
  <c r="H9" i="31" s="1"/>
  <c r="C24" i="30"/>
  <c r="C23" i="30"/>
  <c r="H14" i="30"/>
  <c r="H13" i="30"/>
  <c r="F12" i="30"/>
  <c r="H12" i="30" s="1"/>
  <c r="F11" i="30"/>
  <c r="H11" i="30" s="1"/>
  <c r="F10" i="30"/>
  <c r="H10" i="30" s="1"/>
  <c r="F9" i="30"/>
  <c r="H9" i="30" s="1"/>
  <c r="H20" i="30" s="1"/>
  <c r="C27" i="30" s="1"/>
  <c r="C30" i="29"/>
  <c r="C29" i="29"/>
  <c r="C28" i="29"/>
  <c r="F9" i="29"/>
  <c r="H9" i="29" s="1"/>
  <c r="F9" i="28"/>
  <c r="H9" i="28" s="1"/>
  <c r="F14" i="28"/>
  <c r="H14" i="28" s="1"/>
  <c r="F15" i="28"/>
  <c r="H15" i="28" s="1"/>
  <c r="F16" i="28"/>
  <c r="F17" i="28"/>
  <c r="H17" i="28" s="1"/>
  <c r="F18" i="28"/>
  <c r="F19" i="28"/>
  <c r="H19" i="28" s="1"/>
  <c r="F20" i="28"/>
  <c r="F21" i="28"/>
  <c r="H21" i="28" s="1"/>
  <c r="F22" i="28"/>
  <c r="F23" i="28"/>
  <c r="H23" i="28" s="1"/>
  <c r="F24" i="28"/>
  <c r="F25" i="28"/>
  <c r="H25" i="28" s="1"/>
  <c r="F26" i="28"/>
  <c r="H26" i="28" s="1"/>
  <c r="F27" i="28"/>
  <c r="H27" i="28" s="1"/>
  <c r="F28" i="28"/>
  <c r="C33" i="28"/>
  <c r="C32" i="28"/>
  <c r="H28" i="28"/>
  <c r="H24" i="28"/>
  <c r="H22" i="28"/>
  <c r="H20" i="28"/>
  <c r="H18" i="28"/>
  <c r="H16" i="28"/>
  <c r="F13" i="28"/>
  <c r="H13" i="28" s="1"/>
  <c r="F12" i="28"/>
  <c r="H12" i="28" s="1"/>
  <c r="F11" i="28"/>
  <c r="H11" i="28" s="1"/>
  <c r="F10" i="28"/>
  <c r="H10" i="28" s="1"/>
  <c r="H14" i="25"/>
  <c r="H13" i="25"/>
  <c r="H12" i="25"/>
  <c r="F12" i="25"/>
  <c r="F11" i="25"/>
  <c r="H11" i="25" s="1"/>
  <c r="H10" i="25"/>
  <c r="F10" i="25"/>
  <c r="F9" i="25"/>
  <c r="H9" i="25" s="1"/>
  <c r="H20" i="25" s="1"/>
  <c r="C27" i="25" s="1"/>
  <c r="F9" i="17"/>
  <c r="H9" i="17" s="1"/>
  <c r="H14" i="24"/>
  <c r="H13" i="24"/>
  <c r="F12" i="24"/>
  <c r="H12" i="24" s="1"/>
  <c r="F11" i="24"/>
  <c r="H11" i="24" s="1"/>
  <c r="F10" i="24"/>
  <c r="H10" i="24" s="1"/>
  <c r="H9" i="24"/>
  <c r="F9" i="24"/>
  <c r="F10" i="23"/>
  <c r="H10" i="23" s="1"/>
  <c r="F11" i="23"/>
  <c r="H11" i="23" s="1"/>
  <c r="H14" i="23"/>
  <c r="H13" i="23"/>
  <c r="F12" i="23"/>
  <c r="H12" i="23" s="1"/>
  <c r="F9" i="23"/>
  <c r="H9" i="23" s="1"/>
  <c r="H28" i="22"/>
  <c r="H27" i="22"/>
  <c r="H26" i="22"/>
  <c r="H25" i="22"/>
  <c r="H24" i="22"/>
  <c r="H23" i="22"/>
  <c r="H22" i="22"/>
  <c r="H21" i="22"/>
  <c r="H20" i="22"/>
  <c r="H19" i="22"/>
  <c r="H18" i="22"/>
  <c r="H17" i="22"/>
  <c r="H16" i="22"/>
  <c r="H15" i="22"/>
  <c r="H14" i="22"/>
  <c r="H13" i="22"/>
  <c r="H12" i="22"/>
  <c r="F11" i="22"/>
  <c r="H11" i="22" s="1"/>
  <c r="F10" i="22"/>
  <c r="H10" i="22" s="1"/>
  <c r="F9" i="22"/>
  <c r="H9" i="22" s="1"/>
  <c r="F28" i="21"/>
  <c r="H28" i="21" s="1"/>
  <c r="F27" i="21"/>
  <c r="H27" i="21" s="1"/>
  <c r="F26" i="21"/>
  <c r="H26" i="21" s="1"/>
  <c r="H25" i="21"/>
  <c r="F25" i="21"/>
  <c r="F24" i="21"/>
  <c r="H24" i="21" s="1"/>
  <c r="F23" i="21"/>
  <c r="H23" i="21" s="1"/>
  <c r="F22" i="21"/>
  <c r="H22" i="21" s="1"/>
  <c r="F21" i="21"/>
  <c r="H21" i="21" s="1"/>
  <c r="F20" i="21"/>
  <c r="H20" i="21" s="1"/>
  <c r="F19" i="21"/>
  <c r="H19" i="21" s="1"/>
  <c r="F18" i="21"/>
  <c r="H18" i="21" s="1"/>
  <c r="F17" i="21"/>
  <c r="H17" i="21" s="1"/>
  <c r="F16" i="21"/>
  <c r="H16" i="21" s="1"/>
  <c r="F15" i="21"/>
  <c r="H15" i="21" s="1"/>
  <c r="F14" i="21"/>
  <c r="H14" i="21" s="1"/>
  <c r="F13" i="21"/>
  <c r="H13" i="21" s="1"/>
  <c r="F12" i="21"/>
  <c r="H12" i="21" s="1"/>
  <c r="F11" i="21"/>
  <c r="H11" i="21" s="1"/>
  <c r="F10" i="21"/>
  <c r="H10" i="21" s="1"/>
  <c r="F9" i="21"/>
  <c r="H9" i="21" s="1"/>
  <c r="H14" i="20"/>
  <c r="H15" i="20"/>
  <c r="H17" i="20"/>
  <c r="H18" i="20"/>
  <c r="H19" i="20"/>
  <c r="H20" i="20"/>
  <c r="H21" i="20"/>
  <c r="H16" i="20"/>
  <c r="H13" i="20"/>
  <c r="F9" i="20"/>
  <c r="H9" i="20" s="1"/>
  <c r="H12" i="20"/>
  <c r="H11" i="20"/>
  <c r="H10" i="20"/>
  <c r="F12" i="19"/>
  <c r="F11" i="19"/>
  <c r="F10" i="19"/>
  <c r="F9" i="19"/>
  <c r="H9" i="19" s="1"/>
  <c r="H14" i="17"/>
  <c r="H13" i="17"/>
  <c r="H12" i="17"/>
  <c r="F11" i="17"/>
  <c r="H11" i="17" s="1"/>
  <c r="F10" i="17"/>
  <c r="H10" i="17" s="1"/>
  <c r="H14" i="16"/>
  <c r="F12" i="16"/>
  <c r="H11" i="16"/>
  <c r="F10" i="16"/>
  <c r="F9" i="16"/>
  <c r="H9" i="16" s="1"/>
  <c r="F9" i="15"/>
  <c r="H9" i="15" s="1"/>
  <c r="H14" i="15"/>
  <c r="H13" i="15"/>
  <c r="F12" i="15"/>
  <c r="H12" i="15" s="1"/>
  <c r="F11" i="15"/>
  <c r="H11" i="15" s="1"/>
  <c r="F10" i="15"/>
  <c r="F10" i="14"/>
  <c r="H10" i="14" s="1"/>
  <c r="F11" i="14"/>
  <c r="H11" i="14" s="1"/>
  <c r="F9" i="14"/>
  <c r="H9" i="14" s="1"/>
  <c r="H14" i="14"/>
  <c r="H13" i="14"/>
  <c r="F12" i="14"/>
  <c r="H12" i="14" s="1"/>
  <c r="H14" i="13"/>
  <c r="H13" i="13"/>
  <c r="F12" i="13"/>
  <c r="H12" i="13" s="1"/>
  <c r="F11" i="13"/>
  <c r="H11" i="13" s="1"/>
  <c r="F10" i="13"/>
  <c r="H10" i="13" s="1"/>
  <c r="F9" i="13"/>
  <c r="H9" i="13" s="1"/>
  <c r="H20" i="13" s="1"/>
  <c r="H14" i="12"/>
  <c r="H13" i="12"/>
  <c r="F12" i="12"/>
  <c r="H12" i="12" s="1"/>
  <c r="F11" i="12"/>
  <c r="H11" i="12" s="1"/>
  <c r="F10" i="12"/>
  <c r="H10" i="12" s="1"/>
  <c r="F9" i="12"/>
  <c r="H9" i="12" s="1"/>
  <c r="F11" i="11"/>
  <c r="H11" i="11" s="1"/>
  <c r="F12" i="11"/>
  <c r="H14" i="11"/>
  <c r="H13" i="11"/>
  <c r="H12" i="11"/>
  <c r="F10" i="11"/>
  <c r="H10" i="11" s="1"/>
  <c r="F9" i="11"/>
  <c r="H9" i="11" s="1"/>
  <c r="F10" i="10"/>
  <c r="H10" i="10" s="1"/>
  <c r="F9" i="10"/>
  <c r="H9" i="10" s="1"/>
  <c r="H14" i="10"/>
  <c r="H13" i="10"/>
  <c r="H12" i="10"/>
  <c r="H11" i="10"/>
  <c r="F9" i="9"/>
  <c r="H9" i="9" s="1"/>
  <c r="H20" i="9" s="1"/>
  <c r="H9" i="8"/>
  <c r="F8" i="18" s="1"/>
  <c r="H9" i="7"/>
  <c r="H14" i="6"/>
  <c r="H10" i="6"/>
  <c r="H11" i="6"/>
  <c r="H9" i="6"/>
  <c r="H13" i="6"/>
  <c r="H12" i="6"/>
  <c r="H11" i="5"/>
  <c r="H10" i="5"/>
  <c r="H9" i="5"/>
  <c r="H11" i="4"/>
  <c r="H10" i="4"/>
  <c r="H9" i="4"/>
  <c r="F11" i="2"/>
  <c r="H11" i="2" s="1"/>
  <c r="F9" i="2"/>
  <c r="H20" i="43" l="1"/>
  <c r="C27" i="43" s="1"/>
  <c r="H20" i="42"/>
  <c r="C27" i="42" s="1"/>
  <c r="H20" i="36"/>
  <c r="C27" i="36" s="1"/>
  <c r="C33" i="29"/>
  <c r="H29" i="21"/>
  <c r="C30" i="21" s="1"/>
  <c r="H20" i="6"/>
  <c r="H19" i="4"/>
  <c r="F4" i="18" s="1"/>
  <c r="H20" i="32"/>
  <c r="H22" i="55"/>
  <c r="H20" i="54"/>
  <c r="H20" i="53"/>
  <c r="C27" i="53" s="1"/>
  <c r="H21" i="51"/>
  <c r="C28" i="51" s="1"/>
  <c r="H20" i="52"/>
  <c r="C27" i="52" s="1"/>
  <c r="H20" i="50"/>
  <c r="H20" i="49"/>
  <c r="C27" i="49" s="1"/>
  <c r="C36" i="48"/>
  <c r="H19" i="47"/>
  <c r="H20" i="46"/>
  <c r="C27" i="46" s="1"/>
  <c r="H20" i="41"/>
  <c r="C27" i="41" s="1"/>
  <c r="H20" i="40"/>
  <c r="C27" i="40" s="1"/>
  <c r="H20" i="39"/>
  <c r="C27" i="39" s="1"/>
  <c r="H32" i="38"/>
  <c r="H20" i="37"/>
  <c r="H20" i="33"/>
  <c r="H20" i="31"/>
  <c r="H29" i="28"/>
  <c r="C36" i="28" s="1"/>
  <c r="C24" i="25"/>
  <c r="C23" i="25"/>
  <c r="H20" i="24"/>
  <c r="H20" i="23"/>
  <c r="H29" i="22"/>
  <c r="H22" i="20"/>
  <c r="H20" i="17"/>
  <c r="H20" i="16"/>
  <c r="H20" i="15"/>
  <c r="H20" i="14"/>
  <c r="H20" i="12"/>
  <c r="H20" i="11"/>
  <c r="C21" i="11" s="1"/>
  <c r="H20" i="10"/>
  <c r="C23" i="7"/>
  <c r="G8" i="18"/>
  <c r="H8" i="18" s="1"/>
  <c r="H19" i="5"/>
  <c r="F5" i="18" s="1"/>
  <c r="C29" i="55" l="1"/>
  <c r="G51" i="18" s="1"/>
  <c r="F51" i="18"/>
  <c r="H51" i="18" s="1"/>
  <c r="C27" i="50"/>
  <c r="G46" i="18" s="1"/>
  <c r="F46" i="18"/>
  <c r="C27" i="32"/>
  <c r="G30" i="18" s="1"/>
  <c r="F30" i="18"/>
  <c r="C39" i="38"/>
  <c r="G35" i="18" s="1"/>
  <c r="F35" i="18"/>
  <c r="F18" i="18"/>
  <c r="C27" i="17"/>
  <c r="G18" i="18" s="1"/>
  <c r="H18" i="18" s="1"/>
  <c r="C29" i="20"/>
  <c r="G20" i="18" s="1"/>
  <c r="F20" i="18"/>
  <c r="H20" i="18" s="1"/>
  <c r="C26" i="20"/>
  <c r="C30" i="19"/>
  <c r="C32" i="21"/>
  <c r="C33" i="21"/>
  <c r="H5" i="18"/>
  <c r="H30" i="18"/>
  <c r="C27" i="33"/>
  <c r="C27" i="37"/>
  <c r="C27" i="31"/>
  <c r="C36" i="22"/>
  <c r="C33" i="22"/>
  <c r="C32" i="22"/>
  <c r="C27" i="16"/>
  <c r="C27" i="15"/>
  <c r="C27" i="14"/>
  <c r="C24" i="12"/>
  <c r="C23" i="12"/>
  <c r="C24" i="7"/>
  <c r="F10" i="2"/>
  <c r="H10" i="2" s="1"/>
  <c r="H9" i="2"/>
  <c r="H46" i="18" l="1"/>
  <c r="H35" i="18"/>
  <c r="C25" i="20"/>
  <c r="C31" i="19"/>
  <c r="C36" i="21"/>
  <c r="C31" i="8"/>
  <c r="H29" i="18"/>
  <c r="C24" i="37"/>
  <c r="C23" i="37"/>
  <c r="C22" i="37"/>
  <c r="C24" i="31"/>
  <c r="C23" i="31"/>
  <c r="C23" i="24"/>
  <c r="C24" i="24"/>
  <c r="C24" i="23"/>
  <c r="C23" i="23"/>
  <c r="C24" i="17"/>
  <c r="C23" i="17"/>
  <c r="C24" i="16"/>
  <c r="C23" i="16"/>
  <c r="C22" i="16"/>
  <c r="C24" i="14"/>
  <c r="C23" i="14"/>
  <c r="C30" i="8"/>
  <c r="H19" i="2"/>
  <c r="C24" i="9" l="1"/>
  <c r="C23" i="9"/>
  <c r="C20" i="2"/>
  <c r="C21" i="2" s="1"/>
  <c r="F3" i="18"/>
  <c r="C24" i="13" l="1"/>
  <c r="C23" i="13"/>
  <c r="C22" i="2"/>
  <c r="C23" i="2"/>
  <c r="C25" i="5"/>
  <c r="C23" i="4"/>
  <c r="C22" i="4"/>
  <c r="C26" i="2"/>
  <c r="C24" i="15" l="1"/>
  <c r="C23" i="15"/>
  <c r="C22" i="15"/>
  <c r="G3" i="18"/>
  <c r="G4" i="18"/>
  <c r="H4" i="18" s="1"/>
  <c r="C23" i="5"/>
  <c r="C22" i="5"/>
  <c r="C21" i="5"/>
  <c r="H3" i="18" l="1"/>
  <c r="C22" i="6"/>
  <c r="C21" i="10"/>
  <c r="C24" i="6"/>
  <c r="C23" i="6"/>
  <c r="C24" i="10" l="1"/>
  <c r="C22" i="10"/>
  <c r="C23" i="10"/>
  <c r="C27" i="10" l="1"/>
  <c r="C24" i="11"/>
  <c r="C22" i="11"/>
  <c r="C23" i="11"/>
  <c r="C27" i="11" l="1"/>
</calcChain>
</file>

<file path=xl/comments1.xml><?xml version="1.0" encoding="utf-8"?>
<comments xmlns="http://schemas.openxmlformats.org/spreadsheetml/2006/main">
  <authors>
    <author>Mohammed</author>
  </authors>
  <commentList>
    <comment ref="C26" authorId="0" shapeId="0">
      <text>
        <r>
          <rPr>
            <b/>
            <sz val="9"/>
            <color indexed="81"/>
            <rFont val="Tahoma"/>
          </rPr>
          <t>Mohammed:</t>
        </r>
        <r>
          <rPr>
            <sz val="9"/>
            <color indexed="81"/>
            <rFont val="Tahoma"/>
          </rPr>
          <t xml:space="preserve">
</t>
        </r>
        <r>
          <rPr>
            <b/>
            <sz val="12"/>
            <color indexed="81"/>
            <rFont val="Tahoma"/>
            <family val="2"/>
          </rPr>
          <t>1,120,000 تقفيل شغل اول مرحلة 
215,000 دفعة اعمال ماقبل هذا المستخلص
85,000 دفعة من هذا المستخلص</t>
        </r>
      </text>
    </comment>
  </commentList>
</comments>
</file>

<file path=xl/sharedStrings.xml><?xml version="1.0" encoding="utf-8"?>
<sst xmlns="http://schemas.openxmlformats.org/spreadsheetml/2006/main" count="2426" uniqueCount="361">
  <si>
    <t>التاريــــــــــــــــخ :</t>
  </si>
  <si>
    <t>اســم المقـــــــاول :</t>
  </si>
  <si>
    <t>مستخــلص رقــم  :</t>
  </si>
  <si>
    <t>بيان الاعمال</t>
  </si>
  <si>
    <t>الوحدة</t>
  </si>
  <si>
    <t>الكمية</t>
  </si>
  <si>
    <t>الأجمالى</t>
  </si>
  <si>
    <t>جملة الاعمال</t>
  </si>
  <si>
    <t>تامين الاعمال</t>
  </si>
  <si>
    <t>دفعة مقدمة</t>
  </si>
  <si>
    <t>ضرائب 5%</t>
  </si>
  <si>
    <t>خصومات</t>
  </si>
  <si>
    <t>السابق صرفة</t>
  </si>
  <si>
    <t>الصافى المستحق</t>
  </si>
  <si>
    <t>رقم  البند</t>
  </si>
  <si>
    <t>اســـم المشــــروع :</t>
  </si>
  <si>
    <t xml:space="preserve">أجمالي قيمة الأعمال </t>
  </si>
  <si>
    <r>
      <t>فقط وقدرة</t>
    </r>
    <r>
      <rPr>
        <sz val="20"/>
        <color theme="1"/>
        <rFont val="Arial"/>
        <family val="2"/>
      </rPr>
      <t xml:space="preserve"> </t>
    </r>
    <r>
      <rPr>
        <b/>
        <sz val="20"/>
        <color theme="1"/>
        <rFont val="Arial"/>
        <family val="2"/>
      </rPr>
      <t>(</t>
    </r>
    <r>
      <rPr>
        <sz val="20"/>
        <color theme="1"/>
        <rFont val="Arial"/>
        <family val="2"/>
      </rPr>
      <t xml:space="preserve"> ......................................................................................................</t>
    </r>
    <r>
      <rPr>
        <b/>
        <sz val="20"/>
        <color theme="1"/>
        <rFont val="Arial"/>
        <family val="2"/>
      </rPr>
      <t>)</t>
    </r>
  </si>
  <si>
    <t xml:space="preserve">مهندس المشروع                                       مدير المشروع                                        المدير المسؤل </t>
  </si>
  <si>
    <r>
      <t xml:space="preserve">         </t>
    </r>
    <r>
      <rPr>
        <b/>
        <u/>
        <sz val="24"/>
        <color theme="1"/>
        <rFont val="Arial"/>
        <family val="2"/>
      </rPr>
      <t>مستخلــــــص أعمــــــــــــــا ل</t>
    </r>
    <r>
      <rPr>
        <b/>
        <sz val="24"/>
        <color theme="1"/>
        <rFont val="Arial"/>
        <family val="2"/>
      </rPr>
      <t xml:space="preserve"> </t>
    </r>
  </si>
  <si>
    <t>م3</t>
  </si>
  <si>
    <t>جنيه مصري</t>
  </si>
  <si>
    <t>الإجمالي بالجنيه</t>
  </si>
  <si>
    <t>سعر الوحده بالجنيه</t>
  </si>
  <si>
    <t>وصف العمــل  :</t>
  </si>
  <si>
    <t>تاريـخ الابتداء  :</t>
  </si>
  <si>
    <t>تاريخ  الانتهاء :</t>
  </si>
  <si>
    <t>المــــــــدة    :</t>
  </si>
  <si>
    <t>حمدى حماد</t>
  </si>
  <si>
    <t>B.V</t>
  </si>
  <si>
    <t xml:space="preserve">المقاول                                        مدير المشروع                                        المدير المسؤل </t>
  </si>
  <si>
    <t>جملة اعمال البند</t>
  </si>
  <si>
    <t xml:space="preserve">بالمتر المكعب توريد رملة احلال نظيفة طبقا للمواصفات . </t>
  </si>
  <si>
    <t xml:space="preserve">المقاول                                        مدير الحسابات                                        المدير العام </t>
  </si>
  <si>
    <t xml:space="preserve">مهندس المشروع                                       مدير المشروع                                        المدير المسؤول </t>
  </si>
  <si>
    <t>جملة اعمال المقاول</t>
  </si>
  <si>
    <t>بند الاحلال</t>
  </si>
  <si>
    <t xml:space="preserve">مدرسة برايت فيجين </t>
  </si>
  <si>
    <t>مسطح</t>
  </si>
  <si>
    <t>ارتفاع</t>
  </si>
  <si>
    <t>بند الخراسانات</t>
  </si>
  <si>
    <t>احمد وليد</t>
  </si>
  <si>
    <t>مكعب</t>
  </si>
  <si>
    <t>اجمالى اعمال المقاول</t>
  </si>
  <si>
    <t>توريد حديد</t>
  </si>
  <si>
    <t>توريد احلال</t>
  </si>
  <si>
    <t>.</t>
  </si>
  <si>
    <t xml:space="preserve">بالمتر المكعب توريد رملة نظيفة طبقا للمواصفات الخاصة باعمال الخرسانة  . </t>
  </si>
  <si>
    <t xml:space="preserve">بالمتر المكعب توريد زلط نظيف طبقا للمواصفات الخاصة باعمال الخرسانة  . </t>
  </si>
  <si>
    <t>تشوينات</t>
  </si>
  <si>
    <t>اعمال الخرسانات</t>
  </si>
  <si>
    <t xml:space="preserve">عيد عويس </t>
  </si>
  <si>
    <t>مسلسل</t>
  </si>
  <si>
    <t xml:space="preserve">البيان </t>
  </si>
  <si>
    <t>المقاول</t>
  </si>
  <si>
    <t xml:space="preserve">الموقع </t>
  </si>
  <si>
    <t>مصاريف نثرية</t>
  </si>
  <si>
    <t>نثريات</t>
  </si>
  <si>
    <t>التاريخ</t>
  </si>
  <si>
    <t>شحن كارت المياه</t>
  </si>
  <si>
    <t xml:space="preserve">شحن كارت المياه </t>
  </si>
  <si>
    <t>م محمد سيد</t>
  </si>
  <si>
    <t>توريد اسمنت</t>
  </si>
  <si>
    <t xml:space="preserve">الكمية </t>
  </si>
  <si>
    <t xml:space="preserve">رواتب العاملين بموقع مدرسة برايت فيجين </t>
  </si>
  <si>
    <t xml:space="preserve">الشهر </t>
  </si>
  <si>
    <t>م / محمد سيد</t>
  </si>
  <si>
    <t xml:space="preserve">ا / محمد عبد الونيس </t>
  </si>
  <si>
    <t>الغفرة ( عادل علوم )</t>
  </si>
  <si>
    <t>ديسمبر / 2023</t>
  </si>
  <si>
    <t>يناير / 2024</t>
  </si>
  <si>
    <t>فبراير / 2024</t>
  </si>
  <si>
    <t>مارس / 2024</t>
  </si>
  <si>
    <t xml:space="preserve">بيان مصاريف الشركة </t>
  </si>
  <si>
    <t xml:space="preserve">م </t>
  </si>
  <si>
    <t>البيان</t>
  </si>
  <si>
    <t xml:space="preserve">التاريخ </t>
  </si>
  <si>
    <t>ملاحظات</t>
  </si>
  <si>
    <t xml:space="preserve">دفعة اعمال مقدم </t>
  </si>
  <si>
    <t xml:space="preserve">محمد على </t>
  </si>
  <si>
    <t>رواتب</t>
  </si>
  <si>
    <t xml:space="preserve">الاسم </t>
  </si>
  <si>
    <t>غفير الموقع العام ( عادل علوم )</t>
  </si>
  <si>
    <t xml:space="preserve">ايمن مصطفى </t>
  </si>
  <si>
    <t>محمد صالح</t>
  </si>
  <si>
    <t xml:space="preserve">تصميم واجهات </t>
  </si>
  <si>
    <t xml:space="preserve">شاى وسكر </t>
  </si>
  <si>
    <t>محمد على</t>
  </si>
  <si>
    <t xml:space="preserve">الاجمالى </t>
  </si>
  <si>
    <t xml:space="preserve">شيكارة بسكوت اعمدة </t>
  </si>
  <si>
    <t>جركن اديبوند 65</t>
  </si>
  <si>
    <t xml:space="preserve">اكرامية سواق اللودر </t>
  </si>
  <si>
    <t xml:space="preserve">ك سكر </t>
  </si>
  <si>
    <t>على كشرى</t>
  </si>
  <si>
    <t>ء</t>
  </si>
  <si>
    <t xml:space="preserve">المستحق  </t>
  </si>
  <si>
    <t>المدفوع</t>
  </si>
  <si>
    <t>المؤجل</t>
  </si>
  <si>
    <t xml:space="preserve">بند الحفر </t>
  </si>
  <si>
    <t xml:space="preserve">المستخلص </t>
  </si>
  <si>
    <t>المستحق</t>
  </si>
  <si>
    <t>بند توريد الاحلال</t>
  </si>
  <si>
    <t>محمد كشرى</t>
  </si>
  <si>
    <t>بند الخرسانات</t>
  </si>
  <si>
    <t>دفعة</t>
  </si>
  <si>
    <t>بند توريد حديد</t>
  </si>
  <si>
    <t xml:space="preserve">بند توريد اسمنت </t>
  </si>
  <si>
    <t>65طن السويس</t>
  </si>
  <si>
    <t>45طن بني سويف</t>
  </si>
  <si>
    <t>130طن بنى سويف</t>
  </si>
  <si>
    <t>68طن بنى سويف</t>
  </si>
  <si>
    <t>9.81طن</t>
  </si>
  <si>
    <t>40.305طن</t>
  </si>
  <si>
    <t>38.86طن</t>
  </si>
  <si>
    <t>16.76طن</t>
  </si>
  <si>
    <t xml:space="preserve">بند تشوينات الرمل والزلط </t>
  </si>
  <si>
    <t>بند نثريات الموقع</t>
  </si>
  <si>
    <t>بند الرواتب</t>
  </si>
  <si>
    <t>بند تصميم الوجهات</t>
  </si>
  <si>
    <t>م محمد حسن</t>
  </si>
  <si>
    <t>بند توريد الطوب</t>
  </si>
  <si>
    <t>مستخلص 51</t>
  </si>
  <si>
    <t>مستخلص 52</t>
  </si>
  <si>
    <t>مستخلص 53</t>
  </si>
  <si>
    <t>مستخلص 54</t>
  </si>
  <si>
    <t>مستخلص 55</t>
  </si>
  <si>
    <t>مستخلص 56</t>
  </si>
  <si>
    <t>مستخلص 57</t>
  </si>
  <si>
    <t>مستخلص 58</t>
  </si>
  <si>
    <t>مستخلص 59</t>
  </si>
  <si>
    <t>مستخلص 60</t>
  </si>
  <si>
    <t>مستخلص 61</t>
  </si>
  <si>
    <t>مستخلص 62</t>
  </si>
  <si>
    <t>مستخلص 63</t>
  </si>
  <si>
    <t>مستخلص 64</t>
  </si>
  <si>
    <t>مستخلص 65</t>
  </si>
  <si>
    <t>مستخلص 66</t>
  </si>
  <si>
    <t>مستخلص 67</t>
  </si>
  <si>
    <t>مستخلص 68</t>
  </si>
  <si>
    <t>مستخلص 69</t>
  </si>
  <si>
    <t>مستخلص 70</t>
  </si>
  <si>
    <t>مستخلص 71</t>
  </si>
  <si>
    <t>مستخلص 72</t>
  </si>
  <si>
    <t>مستخلص 73</t>
  </si>
  <si>
    <t>مستخلص 74</t>
  </si>
  <si>
    <t>مستخلص 75</t>
  </si>
  <si>
    <t>مستخلص 76</t>
  </si>
  <si>
    <t>مستخلص 77</t>
  </si>
  <si>
    <t>مستخلص 78</t>
  </si>
  <si>
    <t>مستخلص 79</t>
  </si>
  <si>
    <t>مستخلص 80</t>
  </si>
  <si>
    <t>مستخلص 81</t>
  </si>
  <si>
    <t>مستخلص 82</t>
  </si>
  <si>
    <t>مستخلص 83</t>
  </si>
  <si>
    <t>مستخلص 84</t>
  </si>
  <si>
    <t>مستخلص 85</t>
  </si>
  <si>
    <t>مستخلص 86</t>
  </si>
  <si>
    <t>مستخلص 87</t>
  </si>
  <si>
    <t>مستخلص 88</t>
  </si>
  <si>
    <t>مستخلص 89</t>
  </si>
  <si>
    <t>مستخلص 90</t>
  </si>
  <si>
    <t>مستخلص 91</t>
  </si>
  <si>
    <t>مستخلص 92</t>
  </si>
  <si>
    <t>مستخلص 93</t>
  </si>
  <si>
    <t>مستخلص 94</t>
  </si>
  <si>
    <t>مستخلص 95</t>
  </si>
  <si>
    <t>مستخلص 96</t>
  </si>
  <si>
    <t>مستخلص 97</t>
  </si>
  <si>
    <t>مستخلص 98</t>
  </si>
  <si>
    <t>مستخلص 99</t>
  </si>
  <si>
    <t>مستخلص 100</t>
  </si>
  <si>
    <t>عيد عويس</t>
  </si>
  <si>
    <t>اعمال خرسانات</t>
  </si>
  <si>
    <t xml:space="preserve">دفعة اعمال مقدمة </t>
  </si>
  <si>
    <t xml:space="preserve">بالمتر المكعب اعمال نجارةوحدادة وصب خرسانة مسلحة وذلك لاعمدة حوائط الخاصة برامب ناحية مدرسة يوتوبيا  </t>
  </si>
  <si>
    <t xml:space="preserve">بالمتر المكعب اعمال نجارةوحدادة وصب خرسانة مسلحة وذلك للقواعد المسلحة لحوائط رامب ناحية غرفة الحارس  </t>
  </si>
  <si>
    <t xml:space="preserve">بالمتر المكعب اعمال نجارةوصب خرسانة عادية وذلك للقواعد العادية لحوائط رامب ناحية غرفة الحارس  </t>
  </si>
  <si>
    <t>ن</t>
  </si>
  <si>
    <t>بالمتر المكعب اعمال نجارةوحدادة وصب خرسانة مسلحة وذلك لاعمدة البدروم الخاصة بجزء من فاصل 1</t>
  </si>
  <si>
    <t>بالمتر المكعب اعمال نجارةوحدادة وصب خرسانة مسلحة وذلك للحوائط الخاصة بجزء من فاصل 1</t>
  </si>
  <si>
    <t>بالمتر المكعب اعمال نجارةوحدادة وصب خرسانة مسلحة وذلك للحوائط الخاصة برامب 2</t>
  </si>
  <si>
    <t>تامين</t>
  </si>
  <si>
    <t>نثريات موقع</t>
  </si>
  <si>
    <t xml:space="preserve">فنطاس مياه </t>
  </si>
  <si>
    <t>لودر</t>
  </si>
  <si>
    <t xml:space="preserve">الواح فوم فواصل </t>
  </si>
  <si>
    <t>جركن اديبوند</t>
  </si>
  <si>
    <t>زراجين</t>
  </si>
  <si>
    <t>صاروخ</t>
  </si>
  <si>
    <t xml:space="preserve">هيلتى </t>
  </si>
  <si>
    <t>اسطوانات صاروخ</t>
  </si>
  <si>
    <t>مقص زراجين</t>
  </si>
  <si>
    <t xml:space="preserve">يوميات عمال غمر الاحلال </t>
  </si>
  <si>
    <t xml:space="preserve">اكرامية غفير الليل وغفير الخميس والجمعة </t>
  </si>
  <si>
    <t xml:space="preserve">اكرامية عبد الحفيظ ملاحظ توريد المون </t>
  </si>
  <si>
    <t xml:space="preserve">اكرامية عمال عربية الاسمنت </t>
  </si>
  <si>
    <t>مشال زراجين</t>
  </si>
  <si>
    <t>شاى وسكر</t>
  </si>
  <si>
    <t>بند النثريات</t>
  </si>
  <si>
    <t>الخرسانات</t>
  </si>
  <si>
    <t>بالمتر المكعب نجارة وصب خرسانة عادية لزوم قواعد عادية لجزء 2 فاصل 2</t>
  </si>
  <si>
    <t xml:space="preserve">احمد وليد </t>
  </si>
  <si>
    <t xml:space="preserve">تشوينات </t>
  </si>
  <si>
    <t>بالطن توريد اسمنت مقاوم (سويتر) لزوم اعمال خرسانات قواعد مسلحة باقى فاصل 2</t>
  </si>
  <si>
    <t xml:space="preserve">يومة عامل </t>
  </si>
  <si>
    <t xml:space="preserve">بريل مواعين وسلك للمكتب </t>
  </si>
  <si>
    <t xml:space="preserve">يومة عامل نقل اسمنت </t>
  </si>
  <si>
    <t>2جلبة لحام لتصليح ماسورة المياه</t>
  </si>
  <si>
    <t xml:space="preserve">سباك تصليح كسر ماسورة الميه </t>
  </si>
  <si>
    <t>شاى وسكر وينسون</t>
  </si>
  <si>
    <t xml:space="preserve">فرش دهان بيتومين </t>
  </si>
  <si>
    <t xml:space="preserve">مسطرين </t>
  </si>
  <si>
    <t xml:space="preserve">برميل بيتومين بالمشال </t>
  </si>
  <si>
    <t xml:space="preserve">اكرامية لودر </t>
  </si>
  <si>
    <t>يوميات عزل اسبوعين وتقطيع زراجين</t>
  </si>
  <si>
    <t xml:space="preserve">رش خرسانات يوم الجمعة </t>
  </si>
  <si>
    <t xml:space="preserve">اكرامية الغفير </t>
  </si>
  <si>
    <t>فنطاس مياه</t>
  </si>
  <si>
    <t>\</t>
  </si>
  <si>
    <t>خرسانات</t>
  </si>
  <si>
    <t xml:space="preserve">بالمتر المكعب نجارة وحدادة وصب خرسانات مسلحة لقواعد باقى فاصل 2 </t>
  </si>
  <si>
    <t xml:space="preserve">بالمتر المكعب توريد زلط نظيف لزوم اعمال الخرسانات </t>
  </si>
  <si>
    <t xml:space="preserve">بالمتر المكعب توريد رمل نظيف لزوم اعمال الخرسانات </t>
  </si>
  <si>
    <t xml:space="preserve">توريد اسمنت </t>
  </si>
  <si>
    <t xml:space="preserve">بالطن توريد حديد عشرى اقطار 10 و 12 مم </t>
  </si>
  <si>
    <t xml:space="preserve">بالطن توريد حديد اقطار 8 مم </t>
  </si>
  <si>
    <t>محمد ابو عيشة</t>
  </si>
  <si>
    <t xml:space="preserve">يومية فنطاس </t>
  </si>
  <si>
    <t xml:space="preserve">اكرامية عربية الاسمنت الاسبوع السابق </t>
  </si>
  <si>
    <t xml:space="preserve">يوميات دكاك صغير </t>
  </si>
  <si>
    <t xml:space="preserve">مشال الدكاك ذهاب وعودة </t>
  </si>
  <si>
    <t>بنزين الدكاك</t>
  </si>
  <si>
    <t xml:space="preserve">زراجين تقوية بالكيلو </t>
  </si>
  <si>
    <t xml:space="preserve">فرشاة عزل </t>
  </si>
  <si>
    <t xml:space="preserve">اكرامية عربية الاسمنت  </t>
  </si>
  <si>
    <t>مقشة</t>
  </si>
  <si>
    <t>لودر بالساعة</t>
  </si>
  <si>
    <t>يوميات رش الخرسانات</t>
  </si>
  <si>
    <t>يوميات عمال العزل والدك وقص الزراجين</t>
  </si>
  <si>
    <t xml:space="preserve">بالطن توريد اسمنت مقاوم بني سويف لزوم اعمال الخرسانة المسلحة </t>
  </si>
  <si>
    <t>الموقع</t>
  </si>
  <si>
    <t xml:space="preserve">الوحدة </t>
  </si>
  <si>
    <t xml:space="preserve">بالمتر المكعب نجارة وحدادة وصب خرسانات مسلحة لزوم اعمدة باقى فاصل 2 بالبدروم </t>
  </si>
  <si>
    <t xml:space="preserve">بالمتر المكعب نجارة وحدادة وصب خرسانات مسلحة لزوم حوائط باقى فاصل 2 بالبدروم </t>
  </si>
  <si>
    <t xml:space="preserve">المؤجل </t>
  </si>
  <si>
    <t xml:space="preserve">خرسانات </t>
  </si>
  <si>
    <t xml:space="preserve">توريد احلال </t>
  </si>
  <si>
    <t>بالمتر المكعب نجارة وصب خرسانات عادية لزوم طبقة النظافة الخاصة بالبدروم بجزء من فاصل 2</t>
  </si>
  <si>
    <t xml:space="preserve">سعر الوحدة </t>
  </si>
  <si>
    <t>بالمتر المسطح اعمال تسوية سطح خرسانات ارضية البدروم جزء من فاصل 2 باستخدام الهليكوبتر</t>
  </si>
  <si>
    <t xml:space="preserve">بالمتر المكعب توريد رملة نظيفة لزوم طبقة الاحلال </t>
  </si>
  <si>
    <t xml:space="preserve">رواتب </t>
  </si>
  <si>
    <t xml:space="preserve">اعمال خاصة </t>
  </si>
  <si>
    <t>خصم</t>
  </si>
  <si>
    <t xml:space="preserve">محمد ابو عيشة </t>
  </si>
  <si>
    <t>ما قبله</t>
  </si>
  <si>
    <t xml:space="preserve">شحن كارت عداد المياه </t>
  </si>
  <si>
    <t xml:space="preserve">تصليح فيشة وصلة الكهرباء </t>
  </si>
  <si>
    <t xml:space="preserve">لودر بالساعة </t>
  </si>
  <si>
    <t xml:space="preserve">يوميات عمال نظافة وعزل </t>
  </si>
  <si>
    <t>يوميات فنطاس مياه</t>
  </si>
  <si>
    <t xml:space="preserve">اكرامية عمال الخرسانة </t>
  </si>
  <si>
    <t>5متر سلك كهرباء لتشغيل الصاروخ</t>
  </si>
  <si>
    <t xml:space="preserve">فرش بيتومين </t>
  </si>
  <si>
    <t xml:space="preserve">طلب رفع الايقاف عن المدرسة </t>
  </si>
  <si>
    <t>برميل بيتومين بارد</t>
  </si>
  <si>
    <t xml:space="preserve">زراجين حديد تقوية بالكيلو </t>
  </si>
  <si>
    <t xml:space="preserve">اكياس فايبر جلاس </t>
  </si>
  <si>
    <t xml:space="preserve">شكائر هارد توب </t>
  </si>
  <si>
    <t>مشالات مون</t>
  </si>
  <si>
    <t xml:space="preserve">لفة سلك ترمو 4 مم و4 فيش </t>
  </si>
  <si>
    <t xml:space="preserve">بالمتر المكعب توريدزلط نظيف طبقا للمواصفات الخاصة باعمال الخرسانة  . </t>
  </si>
  <si>
    <t xml:space="preserve">دفعة ثانية تصميم واجهات وتصاميم داخلية </t>
  </si>
  <si>
    <t xml:space="preserve">م/محمد حسن </t>
  </si>
  <si>
    <t>تصميم واجهات</t>
  </si>
  <si>
    <t xml:space="preserve">توريد حديد 8 مم بالطن  </t>
  </si>
  <si>
    <t>مؤجل</t>
  </si>
  <si>
    <t>اعمال خاصة</t>
  </si>
  <si>
    <t>يومية دكاك كبير لدك جزء 2 من فاصل 1</t>
  </si>
  <si>
    <t>لودربالساعة</t>
  </si>
  <si>
    <t>ايجار وتشغيل جهاز توتال استيشن توقيع باقى فاصل 1</t>
  </si>
  <si>
    <t>مكتب خشب وكرسى مكتب واكرامية البياع</t>
  </si>
  <si>
    <t xml:space="preserve">ايجار هيلتى </t>
  </si>
  <si>
    <t xml:space="preserve">مشال المكتب </t>
  </si>
  <si>
    <t xml:space="preserve">لحام خط المياه يالمصنعية </t>
  </si>
  <si>
    <t>اكرامية الغفير</t>
  </si>
  <si>
    <t>يومية دكاك صغير بالبنزين</t>
  </si>
  <si>
    <t>مشال الدكاك</t>
  </si>
  <si>
    <t xml:space="preserve">مشال الهيلتى </t>
  </si>
  <si>
    <t>مسطرين</t>
  </si>
  <si>
    <t>فرشاه عزل بيتومين</t>
  </si>
  <si>
    <t>يوميات عمال (نظافة وتكسير خرسانات وعزل ودك وزراجين )</t>
  </si>
  <si>
    <t>اكل للعمال للسهرات</t>
  </si>
  <si>
    <t xml:space="preserve">اكرامية عمال التكسير </t>
  </si>
  <si>
    <t>اكياس فيبر جلاس</t>
  </si>
  <si>
    <t>برميل بيتومين بالمشال</t>
  </si>
  <si>
    <t xml:space="preserve">شيكارة بسكوت سقف </t>
  </si>
  <si>
    <t>شمبر تقويات بالكيلو</t>
  </si>
  <si>
    <t>م/محمد حسن</t>
  </si>
  <si>
    <t xml:space="preserve">دفعة ثالثة تصميم واجهات وتصاميم داخلية </t>
  </si>
  <si>
    <t xml:space="preserve">بالطن توريد اسمنت عادى درجة 52 السهم </t>
  </si>
  <si>
    <t xml:space="preserve">بالطن توريد اسمنت مقاوم  </t>
  </si>
  <si>
    <t xml:space="preserve">نثريات موقع </t>
  </si>
  <si>
    <t xml:space="preserve">بالطن توريد حديد عتال </t>
  </si>
  <si>
    <t xml:space="preserve">سابق دفع فى مستخلص رقم 39 </t>
  </si>
  <si>
    <t xml:space="preserve">توريدات كهربية </t>
  </si>
  <si>
    <t>محمود مخلوف</t>
  </si>
  <si>
    <t>فاتورة رقم 2</t>
  </si>
  <si>
    <t>فاتورة رقم 1</t>
  </si>
  <si>
    <t xml:space="preserve">بالمتر المكعب توريد رمل احلال نظيفة </t>
  </si>
  <si>
    <t xml:space="preserve">بالمتر المكعب توريد رملة نظيفة لزوم اعمال الخرسانة </t>
  </si>
  <si>
    <t xml:space="preserve">بالمتر المكعب توريد زلط نظيف لزوم اعمال الخرسانة </t>
  </si>
  <si>
    <t xml:space="preserve">بالطن توريد اسمنت بورتلاندى عادى لزوم الخرسانات المسحة </t>
  </si>
  <si>
    <t xml:space="preserve">احمد حسين </t>
  </si>
  <si>
    <t>اعمال كهربية</t>
  </si>
  <si>
    <t xml:space="preserve">دفعة اعمال </t>
  </si>
  <si>
    <t>بالمتر المكعب مصنعيات نجارة وحدادة وصب سقف البدروم فاصل 2</t>
  </si>
  <si>
    <t xml:space="preserve">يوميات ايجار هيلتى تكسير </t>
  </si>
  <si>
    <t>اكرامية عربيات الاسمنت</t>
  </si>
  <si>
    <t>مسامير للكهربائى</t>
  </si>
  <si>
    <t xml:space="preserve">مشالات مون الكهرباء </t>
  </si>
  <si>
    <t>لفة سلك رباط</t>
  </si>
  <si>
    <t xml:space="preserve">زراجين بالكيلو </t>
  </si>
  <si>
    <t xml:space="preserve">جركن اديبوند 65 </t>
  </si>
  <si>
    <t xml:space="preserve">يوميات حداد لاستعدال الحديد ونقله </t>
  </si>
  <si>
    <t xml:space="preserve">اعمال كهربية </t>
  </si>
  <si>
    <t>احمد حسين</t>
  </si>
  <si>
    <t xml:space="preserve">تنفيذ مخرج انارة سقف البدروم فاصل 2 بالنسبة </t>
  </si>
  <si>
    <t xml:space="preserve">تنفيذ مخرج بريزة سقف البدروم فاصل 2 بالنسبة </t>
  </si>
  <si>
    <t xml:space="preserve">تنفيذ مخرج كاميرا سقف البدروم فاصل 2 بالنسبة </t>
  </si>
  <si>
    <t xml:space="preserve">تنفيذ مخرج انذار سقف البدروم فاصل 2 بالنسبة </t>
  </si>
  <si>
    <t xml:space="preserve">تنفيذ مخرج لوحة فرعية سقف البدروم فاصل 2 بالنسبة </t>
  </si>
  <si>
    <t>عدد</t>
  </si>
  <si>
    <t>نسبة</t>
  </si>
  <si>
    <t xml:space="preserve">يومات عمال الموقع </t>
  </si>
  <si>
    <t xml:space="preserve">اكرامية غفير العرب </t>
  </si>
  <si>
    <t xml:space="preserve">يومية فنطاس مياه </t>
  </si>
  <si>
    <t xml:space="preserve">غشاء يوم صبة السقف للسهر </t>
  </si>
  <si>
    <t>الاجمالى</t>
  </si>
  <si>
    <t>بالطن توريد اسمنت عادى رتبة 52</t>
  </si>
  <si>
    <t>لفة سلك رباط بالفة</t>
  </si>
  <si>
    <t>مشال مون</t>
  </si>
  <si>
    <t xml:space="preserve">اكرامية عربية الاسمنت </t>
  </si>
  <si>
    <t xml:space="preserve">اسامة عبد القوى </t>
  </si>
  <si>
    <t>احمد مصطفى (غفير الموقع  )</t>
  </si>
  <si>
    <t>محمد عيد عبد الونيس ( مشرف )</t>
  </si>
  <si>
    <t>محمد سيد ( مدير موقع )</t>
  </si>
  <si>
    <t>بالطن توريد حديد مسلح قطر 16 مم</t>
  </si>
  <si>
    <t>بالمتر المكعب نجارة وحدادة وصب خرسانات اعمدة الارضى فاصل 2</t>
  </si>
  <si>
    <t>سابق صرفه</t>
  </si>
  <si>
    <t xml:space="preserve">بالمتر المكعب توريد زلط لزوم اعمال الخرسانات المسلحة </t>
  </si>
  <si>
    <t xml:space="preserve">بالمتر المكعب توريد رملة لزوم اعمال الخرسانات المسلحة </t>
  </si>
  <si>
    <t>بند اعمال خاصة (خرسانات هيليكوبتر)</t>
  </si>
  <si>
    <t>بند اعمال مصنعيات الكهرباء</t>
  </si>
  <si>
    <t>بند اعمال توريد مون الكهرباء</t>
  </si>
  <si>
    <t xml:space="preserve">ملخص مصاريف موقع مدرسة برايت فيجين </t>
  </si>
  <si>
    <t>الاجمالى حتى 2024/5/3</t>
  </si>
  <si>
    <t>الاجمالى حتى 2024/7/2</t>
  </si>
  <si>
    <t>الاجمالى من 2024/5/3 
الى 2024/7/2</t>
  </si>
  <si>
    <t>الاجمالى من 2024/5/3 
الى 2024/7/1</t>
  </si>
  <si>
    <t>الاجمالى من 2024/5/3 الى 2024/7/2/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</si>
</sst>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(* #,##0.00_);_(* \(#,##0.00\);_(* &quot;-&quot;??_);_(@_)"/>
    <numFmt numFmtId="165" formatCode="_-* #,##0.00_-;_-* #,##0.00\-;_-* &quot;-&quot;??_-;_-@_-"/>
    <numFmt numFmtId="166" formatCode="[$-20B0000]d\ mmmm\ yyyy;@"/>
    <numFmt numFmtId="167" formatCode="[$-10B0000]d\ mmmm\ yyyy;@"/>
    <numFmt numFmtId="168" formatCode="#,##0.0"/>
    <numFmt numFmtId="169" formatCode="#,##0.00;[Red]#,##0.00"/>
    <numFmt numFmtId="170" formatCode="yyyy\-mm\-dd;@"/>
    <numFmt numFmtId="171" formatCode="_(* #,##0.0_);_(* \(#,##0.0\);_(* &quot;-&quot;?_);_(@_)"/>
    <numFmt numFmtId="172" formatCode="#,##0.000_);\(#,##0.000\)"/>
    <numFmt numFmtId="173" formatCode="_-* #,##0_-;_-* #,##0\-;_-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Arabic Typesetting"/>
      <family val="4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24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b/>
      <sz val="20"/>
      <color theme="1"/>
      <name val="Arial"/>
      <family val="2"/>
    </font>
    <font>
      <b/>
      <sz val="22"/>
      <color theme="1"/>
      <name val="Arial"/>
      <family val="2"/>
    </font>
    <font>
      <b/>
      <u/>
      <sz val="24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20"/>
      <color theme="1"/>
      <name val="Arial"/>
      <family val="2"/>
    </font>
    <font>
      <b/>
      <sz val="36"/>
      <color rgb="FFFF0000"/>
      <name val="Ravie"/>
      <family val="5"/>
    </font>
    <font>
      <sz val="8"/>
      <name val="Calibri"/>
      <family val="2"/>
      <scheme val="minor"/>
    </font>
    <font>
      <sz val="9"/>
      <color indexed="81"/>
      <name val="Tahoma"/>
    </font>
    <font>
      <b/>
      <sz val="9"/>
      <color indexed="81"/>
      <name val="Tahoma"/>
    </font>
    <font>
      <b/>
      <sz val="12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22"/>
      <color theme="1"/>
      <name val="Arial"/>
      <family val="2"/>
    </font>
    <font>
      <sz val="14"/>
      <color theme="1"/>
      <name val="Arial"/>
      <family val="2"/>
    </font>
    <font>
      <b/>
      <sz val="20"/>
      <color rgb="FFFF0000"/>
      <name val="Arabic Typesetting"/>
      <family val="4"/>
    </font>
    <font>
      <b/>
      <sz val="16"/>
      <color rgb="FFFF0000"/>
      <name val="Arabic Typesetting"/>
      <family val="4"/>
    </font>
    <font>
      <sz val="18"/>
      <color rgb="FFFF0000"/>
      <name val="Bahnschrift SemiCondensed"/>
      <family val="2"/>
    </font>
    <font>
      <b/>
      <sz val="18"/>
      <color rgb="FFFF0000"/>
      <name val="Arial"/>
      <family val="2"/>
    </font>
    <font>
      <b/>
      <sz val="26"/>
      <color rgb="FFFF0000"/>
      <name val="Ravie"/>
      <family val="5"/>
    </font>
    <font>
      <b/>
      <sz val="26"/>
      <color theme="1"/>
      <name val="Arial"/>
      <family val="2"/>
    </font>
    <font>
      <sz val="26"/>
      <color theme="1"/>
      <name val="Arial"/>
      <family val="2"/>
    </font>
    <font>
      <b/>
      <sz val="26"/>
      <color theme="1"/>
      <name val="Arabic Typesetting"/>
      <family val="4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/>
      <diagonal/>
    </border>
    <border>
      <left style="medium">
        <color rgb="FFC00000"/>
      </left>
      <right/>
      <top style="medium">
        <color rgb="FFC00000"/>
      </top>
      <bottom/>
      <diagonal/>
    </border>
    <border>
      <left/>
      <right/>
      <top style="medium">
        <color rgb="FFC00000"/>
      </top>
      <bottom/>
      <diagonal/>
    </border>
    <border>
      <left style="medium">
        <color rgb="FFC00000"/>
      </left>
      <right style="thin">
        <color indexed="64"/>
      </right>
      <top style="medium">
        <color rgb="FFC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C00000"/>
      </top>
      <bottom style="thin">
        <color indexed="64"/>
      </bottom>
      <diagonal/>
    </border>
    <border>
      <left style="thin">
        <color indexed="64"/>
      </left>
      <right style="medium">
        <color rgb="FFC00000"/>
      </right>
      <top style="medium">
        <color rgb="FFC00000"/>
      </top>
      <bottom style="thin">
        <color indexed="64"/>
      </bottom>
      <diagonal/>
    </border>
    <border>
      <left style="medium">
        <color rgb="FFC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C00000"/>
      </right>
      <top style="thin">
        <color indexed="64"/>
      </top>
      <bottom style="thin">
        <color indexed="64"/>
      </bottom>
      <diagonal/>
    </border>
    <border>
      <left style="medium">
        <color rgb="FFC00000"/>
      </left>
      <right/>
      <top style="thin">
        <color indexed="64"/>
      </top>
      <bottom style="thin">
        <color indexed="64"/>
      </bottom>
      <diagonal/>
    </border>
    <border>
      <left style="medium">
        <color rgb="FFC00000"/>
      </left>
      <right style="thin">
        <color indexed="64"/>
      </right>
      <top style="thin">
        <color indexed="64"/>
      </top>
      <bottom style="medium">
        <color rgb="FFC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C00000"/>
      </bottom>
      <diagonal/>
    </border>
    <border>
      <left style="thin">
        <color indexed="64"/>
      </left>
      <right style="medium">
        <color rgb="FFC00000"/>
      </right>
      <top style="thin">
        <color indexed="64"/>
      </top>
      <bottom style="medium">
        <color rgb="FFC00000"/>
      </bottom>
      <diagonal/>
    </border>
    <border>
      <left/>
      <right style="medium">
        <color rgb="FFC00000"/>
      </right>
      <top style="thin">
        <color indexed="64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/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38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 readingOrder="2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right" vertical="center" wrapText="1" readingOrder="2"/>
    </xf>
    <xf numFmtId="0" fontId="11" fillId="0" borderId="1" xfId="0" applyFont="1" applyBorder="1" applyAlignment="1">
      <alignment horizontal="right" vertical="center" wrapText="1" readingOrder="2"/>
    </xf>
    <xf numFmtId="0" fontId="11" fillId="0" borderId="1" xfId="0" applyFont="1" applyBorder="1" applyAlignment="1">
      <alignment horizontal="center" vertical="center" wrapText="1" readingOrder="2"/>
    </xf>
    <xf numFmtId="165" fontId="11" fillId="0" borderId="1" xfId="1" applyFont="1" applyBorder="1" applyAlignment="1">
      <alignment horizontal="right" vertical="center" wrapText="1" readingOrder="2"/>
    </xf>
    <xf numFmtId="165" fontId="7" fillId="2" borderId="1" xfId="0" applyNumberFormat="1" applyFont="1" applyFill="1" applyBorder="1" applyAlignment="1">
      <alignment horizontal="right" vertical="center" wrapText="1" readingOrder="2"/>
    </xf>
    <xf numFmtId="0" fontId="6" fillId="2" borderId="1" xfId="0" applyFont="1" applyFill="1" applyBorder="1" applyAlignment="1">
      <alignment horizontal="center" vertical="center" wrapText="1" readingOrder="2"/>
    </xf>
    <xf numFmtId="0" fontId="7" fillId="0" borderId="2" xfId="0" applyFont="1" applyBorder="1" applyAlignment="1">
      <alignment horizontal="center" vertical="center" wrapText="1" readingOrder="2"/>
    </xf>
    <xf numFmtId="0" fontId="13" fillId="0" borderId="1" xfId="0" applyFont="1" applyBorder="1" applyAlignment="1">
      <alignment horizontal="right" vertical="center" wrapText="1" readingOrder="2"/>
    </xf>
    <xf numFmtId="0" fontId="4" fillId="3" borderId="7" xfId="0" applyFont="1" applyFill="1" applyBorder="1" applyAlignment="1">
      <alignment horizontal="center" vertical="center" wrapText="1" readingOrder="2"/>
    </xf>
    <xf numFmtId="0" fontId="6" fillId="3" borderId="1" xfId="0" applyFont="1" applyFill="1" applyBorder="1" applyAlignment="1">
      <alignment horizontal="center" vertical="center" wrapText="1" readingOrder="2"/>
    </xf>
    <xf numFmtId="165" fontId="11" fillId="0" borderId="1" xfId="1" applyFont="1" applyBorder="1" applyAlignment="1">
      <alignment horizontal="center" vertical="center" wrapText="1" readingOrder="2"/>
    </xf>
    <xf numFmtId="165" fontId="6" fillId="0" borderId="1" xfId="1" applyFont="1" applyBorder="1" applyAlignment="1">
      <alignment horizontal="center" vertical="center" wrapText="1" readingOrder="2"/>
    </xf>
    <xf numFmtId="0" fontId="11" fillId="3" borderId="7" xfId="0" applyFont="1" applyFill="1" applyBorder="1" applyAlignment="1">
      <alignment horizontal="center" vertical="center" wrapText="1" readingOrder="2"/>
    </xf>
    <xf numFmtId="0" fontId="0" fillId="0" borderId="0" xfId="0" applyAlignment="1">
      <alignment horizontal="center"/>
    </xf>
    <xf numFmtId="166" fontId="11" fillId="0" borderId="1" xfId="0" applyNumberFormat="1" applyFont="1" applyBorder="1" applyAlignment="1">
      <alignment horizontal="center" vertical="center" wrapText="1" readingOrder="2"/>
    </xf>
    <xf numFmtId="0" fontId="2" fillId="3" borderId="0" xfId="0" applyFont="1" applyFill="1" applyAlignment="1">
      <alignment horizontal="center"/>
    </xf>
    <xf numFmtId="0" fontId="20" fillId="0" borderId="0" xfId="0" applyFont="1" applyAlignment="1">
      <alignment vertical="center"/>
    </xf>
    <xf numFmtId="169" fontId="21" fillId="0" borderId="1" xfId="0" applyNumberFormat="1" applyFont="1" applyBorder="1" applyAlignment="1">
      <alignment horizontal="center"/>
    </xf>
    <xf numFmtId="0" fontId="23" fillId="0" borderId="0" xfId="0" applyFont="1" applyAlignment="1">
      <alignment vertical="center"/>
    </xf>
    <xf numFmtId="0" fontId="21" fillId="0" borderId="0" xfId="0" applyFont="1"/>
    <xf numFmtId="0" fontId="21" fillId="0" borderId="11" xfId="0" applyFont="1" applyBorder="1" applyAlignment="1">
      <alignment horizontal="center"/>
    </xf>
    <xf numFmtId="169" fontId="24" fillId="0" borderId="1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3" fillId="0" borderId="1" xfId="0" applyFont="1" applyBorder="1" applyAlignment="1">
      <alignment horizontal="center"/>
    </xf>
    <xf numFmtId="0" fontId="22" fillId="0" borderId="11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169" fontId="21" fillId="0" borderId="12" xfId="0" applyNumberFormat="1" applyFont="1" applyBorder="1" applyAlignment="1">
      <alignment horizontal="center"/>
    </xf>
    <xf numFmtId="169" fontId="24" fillId="0" borderId="12" xfId="0" applyNumberFormat="1" applyFont="1" applyBorder="1" applyAlignment="1">
      <alignment horizontal="center"/>
    </xf>
    <xf numFmtId="0" fontId="24" fillId="0" borderId="1" xfId="0" applyFont="1" applyBorder="1"/>
    <xf numFmtId="0" fontId="24" fillId="0" borderId="12" xfId="0" applyFont="1" applyBorder="1"/>
    <xf numFmtId="0" fontId="24" fillId="0" borderId="14" xfId="0" applyFont="1" applyBorder="1"/>
    <xf numFmtId="0" fontId="24" fillId="0" borderId="15" xfId="0" applyFont="1" applyBorder="1"/>
    <xf numFmtId="0" fontId="24" fillId="0" borderId="0" xfId="0" applyFont="1"/>
    <xf numFmtId="0" fontId="25" fillId="0" borderId="8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5" fillId="0" borderId="10" xfId="0" applyFont="1" applyBorder="1" applyAlignment="1">
      <alignment horizontal="center"/>
    </xf>
    <xf numFmtId="167" fontId="24" fillId="0" borderId="11" xfId="0" applyNumberFormat="1" applyFont="1" applyBorder="1" applyAlignment="1">
      <alignment horizontal="center"/>
    </xf>
    <xf numFmtId="0" fontId="24" fillId="0" borderId="11" xfId="0" applyFont="1" applyBorder="1" applyAlignment="1">
      <alignment horizontal="center"/>
    </xf>
    <xf numFmtId="0" fontId="24" fillId="0" borderId="11" xfId="0" applyFont="1" applyBorder="1"/>
    <xf numFmtId="0" fontId="24" fillId="0" borderId="13" xfId="0" applyFont="1" applyBorder="1"/>
    <xf numFmtId="0" fontId="20" fillId="0" borderId="0" xfId="0" applyFont="1"/>
    <xf numFmtId="0" fontId="24" fillId="0" borderId="8" xfId="0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6" fillId="0" borderId="1" xfId="0" applyFont="1" applyBorder="1" applyAlignment="1">
      <alignment horizontal="right" vertical="center" wrapText="1" readingOrder="2"/>
    </xf>
    <xf numFmtId="17" fontId="11" fillId="0" borderId="1" xfId="0" applyNumberFormat="1" applyFont="1" applyBorder="1" applyAlignment="1">
      <alignment horizontal="center" vertical="center" wrapText="1" readingOrder="2"/>
    </xf>
    <xf numFmtId="170" fontId="11" fillId="0" borderId="1" xfId="0" applyNumberFormat="1" applyFont="1" applyBorder="1" applyAlignment="1">
      <alignment horizontal="center" vertical="center" wrapText="1" readingOrder="2"/>
    </xf>
    <xf numFmtId="0" fontId="24" fillId="0" borderId="19" xfId="0" applyFont="1" applyBorder="1" applyAlignment="1">
      <alignment horizontal="center"/>
    </xf>
    <xf numFmtId="0" fontId="24" fillId="0" borderId="22" xfId="0" applyFont="1" applyBorder="1" applyAlignment="1">
      <alignment horizontal="center"/>
    </xf>
    <xf numFmtId="0" fontId="24" fillId="3" borderId="1" xfId="0" applyFont="1" applyFill="1" applyBorder="1" applyAlignment="1">
      <alignment horizontal="center"/>
    </xf>
    <xf numFmtId="168" fontId="24" fillId="3" borderId="1" xfId="0" applyNumberFormat="1" applyFont="1" applyFill="1" applyBorder="1" applyAlignment="1">
      <alignment horizontal="center"/>
    </xf>
    <xf numFmtId="168" fontId="24" fillId="3" borderId="12" xfId="0" applyNumberFormat="1" applyFont="1" applyFill="1" applyBorder="1" applyAlignment="1">
      <alignment horizontal="center"/>
    </xf>
    <xf numFmtId="0" fontId="24" fillId="3" borderId="16" xfId="0" applyFont="1" applyFill="1" applyBorder="1" applyAlignment="1">
      <alignment horizontal="center"/>
    </xf>
    <xf numFmtId="166" fontId="27" fillId="3" borderId="6" xfId="0" applyNumberFormat="1" applyFont="1" applyFill="1" applyBorder="1" applyAlignment="1">
      <alignment horizontal="center" vertical="center" wrapText="1" readingOrder="2"/>
    </xf>
    <xf numFmtId="0" fontId="24" fillId="3" borderId="0" xfId="0" applyFont="1" applyFill="1" applyAlignment="1">
      <alignment horizontal="center"/>
    </xf>
    <xf numFmtId="166" fontId="27" fillId="3" borderId="0" xfId="0" applyNumberFormat="1" applyFont="1" applyFill="1" applyAlignment="1">
      <alignment horizontal="center" vertical="center" wrapText="1" readingOrder="2"/>
    </xf>
    <xf numFmtId="168" fontId="24" fillId="3" borderId="0" xfId="0" applyNumberFormat="1" applyFont="1" applyFill="1" applyAlignment="1">
      <alignment horizontal="center"/>
    </xf>
    <xf numFmtId="0" fontId="27" fillId="3" borderId="0" xfId="0" applyFont="1" applyFill="1" applyAlignment="1">
      <alignment horizontal="center" vertical="center" wrapText="1" readingOrder="2"/>
    </xf>
    <xf numFmtId="164" fontId="24" fillId="3" borderId="0" xfId="0" applyNumberFormat="1" applyFont="1" applyFill="1" applyAlignment="1">
      <alignment horizontal="center"/>
    </xf>
    <xf numFmtId="166" fontId="27" fillId="3" borderId="1" xfId="0" applyNumberFormat="1" applyFont="1" applyFill="1" applyBorder="1" applyAlignment="1">
      <alignment horizontal="center" vertical="center" wrapText="1" readingOrder="2"/>
    </xf>
    <xf numFmtId="164" fontId="24" fillId="3" borderId="16" xfId="0" applyNumberFormat="1" applyFont="1" applyFill="1" applyBorder="1" applyAlignment="1">
      <alignment horizontal="center"/>
    </xf>
    <xf numFmtId="168" fontId="24" fillId="3" borderId="16" xfId="0" applyNumberFormat="1" applyFont="1" applyFill="1" applyBorder="1" applyAlignment="1">
      <alignment horizontal="center"/>
    </xf>
    <xf numFmtId="0" fontId="24" fillId="3" borderId="11" xfId="0" applyFont="1" applyFill="1" applyBorder="1" applyAlignment="1">
      <alignment horizontal="center"/>
    </xf>
    <xf numFmtId="166" fontId="27" fillId="3" borderId="2" xfId="0" applyNumberFormat="1" applyFont="1" applyFill="1" applyBorder="1" applyAlignment="1">
      <alignment horizontal="center" vertical="center" wrapText="1" readingOrder="2"/>
    </xf>
    <xf numFmtId="168" fontId="24" fillId="3" borderId="2" xfId="0" applyNumberFormat="1" applyFont="1" applyFill="1" applyBorder="1" applyAlignment="1">
      <alignment horizontal="center"/>
    </xf>
    <xf numFmtId="0" fontId="24" fillId="3" borderId="6" xfId="0" applyFont="1" applyFill="1" applyBorder="1" applyAlignment="1">
      <alignment horizontal="center"/>
    </xf>
    <xf numFmtId="168" fontId="24" fillId="3" borderId="6" xfId="0" applyNumberFormat="1" applyFont="1" applyFill="1" applyBorder="1" applyAlignment="1">
      <alignment horizontal="center"/>
    </xf>
    <xf numFmtId="168" fontId="25" fillId="3" borderId="1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 readingOrder="2"/>
    </xf>
    <xf numFmtId="164" fontId="2" fillId="0" borderId="0" xfId="0" applyNumberFormat="1" applyFont="1" applyAlignment="1">
      <alignment horizontal="center"/>
    </xf>
    <xf numFmtId="0" fontId="24" fillId="0" borderId="2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7" xfId="0" applyFont="1" applyBorder="1" applyAlignment="1">
      <alignment horizontal="center"/>
    </xf>
    <xf numFmtId="0" fontId="24" fillId="0" borderId="25" xfId="0" applyFont="1" applyBorder="1" applyAlignment="1">
      <alignment horizontal="center"/>
    </xf>
    <xf numFmtId="172" fontId="11" fillId="0" borderId="1" xfId="1" applyNumberFormat="1" applyFont="1" applyBorder="1" applyAlignment="1">
      <alignment horizontal="center" vertical="center" wrapText="1" readingOrder="2"/>
    </xf>
    <xf numFmtId="0" fontId="0" fillId="4" borderId="0" xfId="0" applyFill="1"/>
    <xf numFmtId="165" fontId="2" fillId="0" borderId="0" xfId="0" applyNumberFormat="1" applyFont="1" applyAlignment="1">
      <alignment horizontal="center"/>
    </xf>
    <xf numFmtId="0" fontId="6" fillId="2" borderId="6" xfId="0" applyFont="1" applyFill="1" applyBorder="1" applyAlignment="1">
      <alignment vertical="center" wrapText="1" readingOrder="2"/>
    </xf>
    <xf numFmtId="0" fontId="24" fillId="5" borderId="1" xfId="0" applyFont="1" applyFill="1" applyBorder="1" applyAlignment="1">
      <alignment horizontal="center"/>
    </xf>
    <xf numFmtId="166" fontId="27" fillId="2" borderId="1" xfId="0" applyNumberFormat="1" applyFont="1" applyFill="1" applyBorder="1" applyAlignment="1">
      <alignment horizontal="center" vertical="center" wrapText="1" readingOrder="2"/>
    </xf>
    <xf numFmtId="164" fontId="24" fillId="2" borderId="1" xfId="0" applyNumberFormat="1" applyFont="1" applyFill="1" applyBorder="1" applyAlignment="1">
      <alignment horizontal="center"/>
    </xf>
    <xf numFmtId="0" fontId="24" fillId="2" borderId="1" xfId="0" applyFont="1" applyFill="1" applyBorder="1" applyAlignment="1">
      <alignment horizontal="center"/>
    </xf>
    <xf numFmtId="168" fontId="24" fillId="2" borderId="1" xfId="0" applyNumberFormat="1" applyFont="1" applyFill="1" applyBorder="1" applyAlignment="1">
      <alignment horizontal="center"/>
    </xf>
    <xf numFmtId="168" fontId="24" fillId="2" borderId="12" xfId="0" applyNumberFormat="1" applyFont="1" applyFill="1" applyBorder="1" applyAlignment="1">
      <alignment horizontal="center"/>
    </xf>
    <xf numFmtId="0" fontId="24" fillId="2" borderId="16" xfId="0" applyFont="1" applyFill="1" applyBorder="1" applyAlignment="1">
      <alignment horizontal="center"/>
    </xf>
    <xf numFmtId="164" fontId="24" fillId="2" borderId="1" xfId="0" applyNumberFormat="1" applyFont="1" applyFill="1" applyBorder="1" applyAlignment="1">
      <alignment horizontal="center" vertical="center"/>
    </xf>
    <xf numFmtId="0" fontId="24" fillId="2" borderId="11" xfId="0" applyFont="1" applyFill="1" applyBorder="1" applyAlignment="1">
      <alignment horizontal="center"/>
    </xf>
    <xf numFmtId="166" fontId="27" fillId="2" borderId="2" xfId="0" applyNumberFormat="1" applyFont="1" applyFill="1" applyBorder="1" applyAlignment="1">
      <alignment horizontal="center" vertical="center" wrapText="1" readingOrder="2"/>
    </xf>
    <xf numFmtId="168" fontId="24" fillId="2" borderId="2" xfId="0" applyNumberFormat="1" applyFont="1" applyFill="1" applyBorder="1" applyAlignment="1">
      <alignment horizontal="center"/>
    </xf>
    <xf numFmtId="164" fontId="24" fillId="3" borderId="6" xfId="0" applyNumberFormat="1" applyFont="1" applyFill="1" applyBorder="1" applyAlignment="1">
      <alignment horizontal="center"/>
    </xf>
    <xf numFmtId="0" fontId="27" fillId="3" borderId="24" xfId="0" applyFont="1" applyFill="1" applyBorder="1" applyAlignment="1">
      <alignment horizontal="center" vertical="center" wrapText="1" readingOrder="2"/>
    </xf>
    <xf numFmtId="166" fontId="27" fillId="3" borderId="7" xfId="0" applyNumberFormat="1" applyFont="1" applyFill="1" applyBorder="1" applyAlignment="1">
      <alignment horizontal="center" vertical="center" wrapText="1" readingOrder="2"/>
    </xf>
    <xf numFmtId="164" fontId="24" fillId="3" borderId="7" xfId="0" applyNumberFormat="1" applyFont="1" applyFill="1" applyBorder="1" applyAlignment="1">
      <alignment horizontal="center"/>
    </xf>
    <xf numFmtId="0" fontId="24" fillId="3" borderId="7" xfId="0" applyFont="1" applyFill="1" applyBorder="1" applyAlignment="1">
      <alignment horizontal="center"/>
    </xf>
    <xf numFmtId="168" fontId="24" fillId="3" borderId="7" xfId="0" applyNumberFormat="1" applyFont="1" applyFill="1" applyBorder="1" applyAlignment="1">
      <alignment horizontal="center"/>
    </xf>
    <xf numFmtId="168" fontId="24" fillId="3" borderId="26" xfId="0" applyNumberFormat="1" applyFont="1" applyFill="1" applyBorder="1" applyAlignment="1">
      <alignment horizontal="center"/>
    </xf>
    <xf numFmtId="0" fontId="27" fillId="3" borderId="23" xfId="0" applyFont="1" applyFill="1" applyBorder="1" applyAlignment="1">
      <alignment horizontal="center" vertical="center" wrapText="1" readingOrder="2"/>
    </xf>
    <xf numFmtId="168" fontId="24" fillId="3" borderId="18" xfId="0" applyNumberFormat="1" applyFont="1" applyFill="1" applyBorder="1" applyAlignment="1">
      <alignment horizontal="center"/>
    </xf>
    <xf numFmtId="164" fontId="30" fillId="3" borderId="1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166" fontId="27" fillId="2" borderId="0" xfId="0" applyNumberFormat="1" applyFont="1" applyFill="1" applyBorder="1" applyAlignment="1">
      <alignment horizontal="center" vertical="center" wrapText="1" readingOrder="2"/>
    </xf>
    <xf numFmtId="164" fontId="30" fillId="3" borderId="0" xfId="0" applyNumberFormat="1" applyFont="1" applyFill="1" applyBorder="1" applyAlignment="1">
      <alignment horizontal="center" vertical="center"/>
    </xf>
    <xf numFmtId="166" fontId="27" fillId="3" borderId="28" xfId="0" applyNumberFormat="1" applyFont="1" applyFill="1" applyBorder="1" applyAlignment="1">
      <alignment horizontal="center" vertical="center" wrapText="1" readingOrder="2"/>
    </xf>
    <xf numFmtId="166" fontId="27" fillId="2" borderId="28" xfId="0" applyNumberFormat="1" applyFont="1" applyFill="1" applyBorder="1" applyAlignment="1">
      <alignment horizontal="center" vertical="center" wrapText="1" readingOrder="2"/>
    </xf>
    <xf numFmtId="164" fontId="24" fillId="2" borderId="28" xfId="0" applyNumberFormat="1" applyFont="1" applyFill="1" applyBorder="1" applyAlignment="1">
      <alignment horizontal="center"/>
    </xf>
    <xf numFmtId="0" fontId="24" fillId="2" borderId="28" xfId="0" applyFont="1" applyFill="1" applyBorder="1" applyAlignment="1">
      <alignment horizontal="center"/>
    </xf>
    <xf numFmtId="168" fontId="24" fillId="2" borderId="28" xfId="0" applyNumberFormat="1" applyFont="1" applyFill="1" applyBorder="1" applyAlignment="1">
      <alignment horizontal="center"/>
    </xf>
    <xf numFmtId="164" fontId="30" fillId="3" borderId="28" xfId="0" applyNumberFormat="1" applyFont="1" applyFill="1" applyBorder="1" applyAlignment="1">
      <alignment horizontal="center" vertical="center"/>
    </xf>
    <xf numFmtId="0" fontId="0" fillId="0" borderId="31" xfId="0" applyBorder="1"/>
    <xf numFmtId="0" fontId="0" fillId="0" borderId="32" xfId="0" applyBorder="1"/>
    <xf numFmtId="0" fontId="0" fillId="0" borderId="30" xfId="0" applyBorder="1"/>
    <xf numFmtId="0" fontId="27" fillId="2" borderId="28" xfId="0" applyFont="1" applyFill="1" applyBorder="1" applyAlignment="1">
      <alignment horizontal="center" vertical="center" wrapText="1" readingOrder="2"/>
    </xf>
    <xf numFmtId="168" fontId="24" fillId="3" borderId="28" xfId="0" applyNumberFormat="1" applyFont="1" applyFill="1" applyBorder="1" applyAlignment="1">
      <alignment horizontal="center"/>
    </xf>
    <xf numFmtId="164" fontId="30" fillId="2" borderId="28" xfId="0" applyNumberFormat="1" applyFont="1" applyFill="1" applyBorder="1" applyAlignment="1">
      <alignment horizontal="center" vertical="center"/>
    </xf>
    <xf numFmtId="166" fontId="27" fillId="3" borderId="36" xfId="0" applyNumberFormat="1" applyFont="1" applyFill="1" applyBorder="1" applyAlignment="1">
      <alignment horizontal="center" vertical="center" wrapText="1" readingOrder="2"/>
    </xf>
    <xf numFmtId="0" fontId="27" fillId="2" borderId="36" xfId="0" applyFont="1" applyFill="1" applyBorder="1" applyAlignment="1">
      <alignment horizontal="center" vertical="center" wrapText="1" readingOrder="2"/>
    </xf>
    <xf numFmtId="168" fontId="24" fillId="2" borderId="37" xfId="0" applyNumberFormat="1" applyFont="1" applyFill="1" applyBorder="1" applyAlignment="1">
      <alignment horizontal="center"/>
    </xf>
    <xf numFmtId="166" fontId="27" fillId="2" borderId="37" xfId="0" applyNumberFormat="1" applyFont="1" applyFill="1" applyBorder="1" applyAlignment="1">
      <alignment horizontal="center" vertical="center" wrapText="1" readingOrder="2"/>
    </xf>
    <xf numFmtId="164" fontId="30" fillId="3" borderId="37" xfId="0" applyNumberFormat="1" applyFont="1" applyFill="1" applyBorder="1" applyAlignment="1">
      <alignment horizontal="center" vertical="center"/>
    </xf>
    <xf numFmtId="168" fontId="21" fillId="2" borderId="37" xfId="0" applyNumberFormat="1" applyFont="1" applyFill="1" applyBorder="1" applyAlignment="1">
      <alignment horizontal="center"/>
    </xf>
    <xf numFmtId="168" fontId="24" fillId="3" borderId="37" xfId="0" applyNumberFormat="1" applyFont="1" applyFill="1" applyBorder="1" applyAlignment="1">
      <alignment horizontal="center"/>
    </xf>
    <xf numFmtId="164" fontId="30" fillId="2" borderId="40" xfId="0" applyNumberFormat="1" applyFont="1" applyFill="1" applyBorder="1" applyAlignment="1">
      <alignment horizontal="center" vertical="center"/>
    </xf>
    <xf numFmtId="168" fontId="24" fillId="2" borderId="41" xfId="0" applyNumberFormat="1" applyFont="1" applyFill="1" applyBorder="1" applyAlignment="1">
      <alignment horizontal="center"/>
    </xf>
    <xf numFmtId="168" fontId="24" fillId="2" borderId="42" xfId="0" applyNumberFormat="1" applyFont="1" applyFill="1" applyBorder="1" applyAlignment="1">
      <alignment horizontal="center"/>
    </xf>
    <xf numFmtId="168" fontId="24" fillId="3" borderId="0" xfId="0" applyNumberFormat="1" applyFont="1" applyFill="1" applyBorder="1" applyAlignment="1">
      <alignment horizontal="center"/>
    </xf>
    <xf numFmtId="0" fontId="28" fillId="3" borderId="0" xfId="0" applyFont="1" applyFill="1" applyBorder="1" applyAlignment="1">
      <alignment horizontal="center" vertical="center" wrapText="1" readingOrder="2"/>
    </xf>
    <xf numFmtId="0" fontId="29" fillId="3" borderId="0" xfId="0" applyFont="1" applyFill="1" applyBorder="1" applyAlignment="1">
      <alignment horizontal="center" vertical="center" wrapText="1" readingOrder="2"/>
    </xf>
    <xf numFmtId="0" fontId="0" fillId="0" borderId="0" xfId="0" applyBorder="1"/>
    <xf numFmtId="164" fontId="24" fillId="3" borderId="0" xfId="0" applyNumberFormat="1" applyFont="1" applyFill="1" applyBorder="1" applyAlignment="1">
      <alignment horizontal="center"/>
    </xf>
    <xf numFmtId="164" fontId="24" fillId="3" borderId="0" xfId="0" applyNumberFormat="1" applyFont="1" applyFill="1" applyBorder="1" applyAlignment="1">
      <alignment horizontal="center" vertical="center"/>
    </xf>
    <xf numFmtId="0" fontId="0" fillId="2" borderId="37" xfId="0" applyFill="1" applyBorder="1"/>
    <xf numFmtId="0" fontId="0" fillId="3" borderId="37" xfId="0" applyFill="1" applyBorder="1"/>
    <xf numFmtId="0" fontId="0" fillId="2" borderId="42" xfId="0" applyFill="1" applyBorder="1"/>
    <xf numFmtId="166" fontId="27" fillId="3" borderId="35" xfId="0" applyNumberFormat="1" applyFont="1" applyFill="1" applyBorder="1" applyAlignment="1">
      <alignment horizontal="center" vertical="center" wrapText="1" readingOrder="2"/>
    </xf>
    <xf numFmtId="166" fontId="27" fillId="3" borderId="37" xfId="0" applyNumberFormat="1" applyFont="1" applyFill="1" applyBorder="1" applyAlignment="1">
      <alignment horizontal="center" vertical="center" wrapText="1" readingOrder="2"/>
    </xf>
    <xf numFmtId="0" fontId="0" fillId="3" borderId="26" xfId="0" applyFill="1" applyBorder="1"/>
    <xf numFmtId="0" fontId="0" fillId="2" borderId="41" xfId="0" applyFill="1" applyBorder="1"/>
    <xf numFmtId="168" fontId="24" fillId="0" borderId="0" xfId="0" applyNumberFormat="1" applyFont="1"/>
    <xf numFmtId="0" fontId="27" fillId="2" borderId="44" xfId="0" applyFont="1" applyFill="1" applyBorder="1" applyAlignment="1">
      <alignment horizontal="center" vertical="center" wrapText="1" readingOrder="2"/>
    </xf>
    <xf numFmtId="165" fontId="33" fillId="0" borderId="1" xfId="1" applyFont="1" applyBorder="1" applyAlignment="1">
      <alignment horizontal="center" vertical="center" wrapText="1" readingOrder="2"/>
    </xf>
    <xf numFmtId="165" fontId="34" fillId="0" borderId="1" xfId="1" applyFont="1" applyBorder="1" applyAlignment="1">
      <alignment horizontal="right" vertical="center" wrapText="1" readingOrder="2"/>
    </xf>
    <xf numFmtId="165" fontId="33" fillId="2" borderId="1" xfId="0" applyNumberFormat="1" applyFont="1" applyFill="1" applyBorder="1" applyAlignment="1">
      <alignment horizontal="right" vertical="center" wrapText="1" readingOrder="2"/>
    </xf>
    <xf numFmtId="0" fontId="33" fillId="0" borderId="0" xfId="0" applyFont="1" applyAlignment="1">
      <alignment horizontal="center"/>
    </xf>
    <xf numFmtId="0" fontId="35" fillId="0" borderId="0" xfId="0" applyFont="1" applyAlignment="1">
      <alignment horizontal="center"/>
    </xf>
    <xf numFmtId="165" fontId="27" fillId="0" borderId="1" xfId="1" applyFont="1" applyBorder="1" applyAlignment="1">
      <alignment horizontal="center" vertical="center" wrapText="1" readingOrder="2"/>
    </xf>
    <xf numFmtId="165" fontId="6" fillId="2" borderId="1" xfId="0" applyNumberFormat="1" applyFont="1" applyFill="1" applyBorder="1" applyAlignment="1">
      <alignment horizontal="right" vertical="center" wrapText="1" readingOrder="2"/>
    </xf>
    <xf numFmtId="173" fontId="6" fillId="0" borderId="1" xfId="1" applyNumberFormat="1" applyFont="1" applyBorder="1" applyAlignment="1">
      <alignment horizontal="center" vertical="center" wrapText="1" readingOrder="2"/>
    </xf>
    <xf numFmtId="173" fontId="11" fillId="0" borderId="1" xfId="1" applyNumberFormat="1" applyFont="1" applyBorder="1" applyAlignment="1">
      <alignment horizontal="right" vertical="center" wrapText="1" readingOrder="2"/>
    </xf>
    <xf numFmtId="173" fontId="6" fillId="2" borderId="1" xfId="1" applyNumberFormat="1" applyFont="1" applyFill="1" applyBorder="1" applyAlignment="1">
      <alignment horizontal="right" vertical="center" wrapText="1" readingOrder="2"/>
    </xf>
    <xf numFmtId="173" fontId="5" fillId="0" borderId="0" xfId="1" applyNumberFormat="1" applyFont="1" applyAlignment="1">
      <alignment horizontal="center"/>
    </xf>
    <xf numFmtId="173" fontId="2" fillId="0" borderId="0" xfId="1" applyNumberFormat="1" applyFont="1" applyAlignment="1">
      <alignment horizontal="center"/>
    </xf>
    <xf numFmtId="165" fontId="27" fillId="0" borderId="1" xfId="1" applyFont="1" applyBorder="1" applyAlignment="1">
      <alignment horizontal="right" vertical="center" wrapText="1" readingOrder="2"/>
    </xf>
    <xf numFmtId="165" fontId="36" fillId="2" borderId="1" xfId="0" applyNumberFormat="1" applyFont="1" applyFill="1" applyBorder="1" applyAlignment="1">
      <alignment horizontal="right" vertical="center" wrapText="1" readingOrder="2"/>
    </xf>
    <xf numFmtId="0" fontId="36" fillId="0" borderId="0" xfId="0" applyFont="1" applyAlignment="1">
      <alignment horizontal="right"/>
    </xf>
    <xf numFmtId="166" fontId="27" fillId="3" borderId="35" xfId="0" applyNumberFormat="1" applyFont="1" applyFill="1" applyBorder="1" applyAlignment="1">
      <alignment horizontal="center" vertical="center" wrapText="1" readingOrder="2"/>
    </xf>
    <xf numFmtId="166" fontId="27" fillId="3" borderId="37" xfId="0" applyNumberFormat="1" applyFont="1" applyFill="1" applyBorder="1" applyAlignment="1">
      <alignment horizontal="center" vertical="center" wrapText="1" readingOrder="2"/>
    </xf>
    <xf numFmtId="166" fontId="31" fillId="2" borderId="28" xfId="0" applyNumberFormat="1" applyFont="1" applyFill="1" applyBorder="1" applyAlignment="1">
      <alignment horizontal="center" vertical="center" wrapText="1" readingOrder="2"/>
    </xf>
    <xf numFmtId="166" fontId="27" fillId="3" borderId="28" xfId="0" applyNumberFormat="1" applyFont="1" applyFill="1" applyBorder="1" applyAlignment="1">
      <alignment horizontal="center" vertical="center" wrapText="1" readingOrder="2"/>
    </xf>
    <xf numFmtId="166" fontId="31" fillId="2" borderId="33" xfId="0" applyNumberFormat="1" applyFont="1" applyFill="1" applyBorder="1" applyAlignment="1">
      <alignment horizontal="center" vertical="center" wrapText="1" readingOrder="2"/>
    </xf>
    <xf numFmtId="166" fontId="31" fillId="2" borderId="34" xfId="0" applyNumberFormat="1" applyFont="1" applyFill="1" applyBorder="1" applyAlignment="1">
      <alignment horizontal="center" vertical="center" wrapText="1" readingOrder="2"/>
    </xf>
    <xf numFmtId="0" fontId="25" fillId="0" borderId="29" xfId="0" applyFont="1" applyBorder="1" applyAlignment="1">
      <alignment horizontal="center" vertical="center"/>
    </xf>
    <xf numFmtId="0" fontId="25" fillId="0" borderId="43" xfId="0" applyFont="1" applyBorder="1" applyAlignment="1">
      <alignment horizontal="center" vertical="center"/>
    </xf>
    <xf numFmtId="0" fontId="25" fillId="0" borderId="27" xfId="0" applyFont="1" applyBorder="1" applyAlignment="1">
      <alignment horizontal="center" vertical="center"/>
    </xf>
    <xf numFmtId="0" fontId="28" fillId="3" borderId="38" xfId="0" applyFont="1" applyFill="1" applyBorder="1" applyAlignment="1">
      <alignment horizontal="center" vertical="center" wrapText="1" readingOrder="2"/>
    </xf>
    <xf numFmtId="0" fontId="28" fillId="3" borderId="3" xfId="0" applyFont="1" applyFill="1" applyBorder="1" applyAlignment="1">
      <alignment horizontal="center" vertical="center" wrapText="1" readingOrder="2"/>
    </xf>
    <xf numFmtId="0" fontId="29" fillId="3" borderId="28" xfId="0" applyFont="1" applyFill="1" applyBorder="1" applyAlignment="1">
      <alignment horizontal="center" vertical="center" wrapText="1" readingOrder="2"/>
    </xf>
    <xf numFmtId="0" fontId="28" fillId="2" borderId="39" xfId="0" applyFont="1" applyFill="1" applyBorder="1" applyAlignment="1">
      <alignment horizontal="center" vertical="center" wrapText="1" readingOrder="2"/>
    </xf>
    <xf numFmtId="0" fontId="28" fillId="2" borderId="40" xfId="0" applyFont="1" applyFill="1" applyBorder="1" applyAlignment="1">
      <alignment horizontal="center" vertical="center" wrapText="1" readingOrder="2"/>
    </xf>
    <xf numFmtId="0" fontId="28" fillId="3" borderId="28" xfId="0" applyFont="1" applyFill="1" applyBorder="1" applyAlignment="1">
      <alignment horizontal="center" vertical="center" wrapText="1" readingOrder="2"/>
    </xf>
    <xf numFmtId="0" fontId="28" fillId="2" borderId="28" xfId="0" applyFont="1" applyFill="1" applyBorder="1" applyAlignment="1">
      <alignment horizontal="center" vertical="center" wrapText="1" readingOrder="2"/>
    </xf>
    <xf numFmtId="166" fontId="7" fillId="2" borderId="33" xfId="0" applyNumberFormat="1" applyFont="1" applyFill="1" applyBorder="1" applyAlignment="1">
      <alignment horizontal="center" vertical="center" wrapText="1" readingOrder="2"/>
    </xf>
    <xf numFmtId="166" fontId="7" fillId="2" borderId="34" xfId="0" applyNumberFormat="1" applyFont="1" applyFill="1" applyBorder="1" applyAlignment="1">
      <alignment horizontal="center" vertical="center" wrapText="1" readingOrder="2"/>
    </xf>
    <xf numFmtId="0" fontId="29" fillId="2" borderId="29" xfId="0" applyFont="1" applyFill="1" applyBorder="1" applyAlignment="1">
      <alignment horizontal="center" vertical="center" wrapText="1" readingOrder="2"/>
    </xf>
    <xf numFmtId="0" fontId="29" fillId="2" borderId="43" xfId="0" applyFont="1" applyFill="1" applyBorder="1" applyAlignment="1">
      <alignment horizontal="center" vertical="center" wrapText="1" readingOrder="2"/>
    </xf>
    <xf numFmtId="0" fontId="29" fillId="2" borderId="27" xfId="0" applyFont="1" applyFill="1" applyBorder="1" applyAlignment="1">
      <alignment horizontal="center" vertical="center" wrapText="1" readingOrder="2"/>
    </xf>
    <xf numFmtId="0" fontId="28" fillId="2" borderId="29" xfId="0" applyFont="1" applyFill="1" applyBorder="1" applyAlignment="1">
      <alignment horizontal="center" vertical="center" wrapText="1" readingOrder="2"/>
    </xf>
    <xf numFmtId="0" fontId="28" fillId="2" borderId="43" xfId="0" applyFont="1" applyFill="1" applyBorder="1" applyAlignment="1">
      <alignment horizontal="center" vertical="center" wrapText="1" readingOrder="2"/>
    </xf>
    <xf numFmtId="0" fontId="28" fillId="2" borderId="27" xfId="0" applyFont="1" applyFill="1" applyBorder="1" applyAlignment="1">
      <alignment horizontal="center" vertical="center" wrapText="1" readingOrder="2"/>
    </xf>
    <xf numFmtId="164" fontId="30" fillId="3" borderId="29" xfId="0" applyNumberFormat="1" applyFont="1" applyFill="1" applyBorder="1" applyAlignment="1">
      <alignment horizontal="center" vertical="center"/>
    </xf>
    <xf numFmtId="164" fontId="30" fillId="3" borderId="27" xfId="0" applyNumberFormat="1" applyFont="1" applyFill="1" applyBorder="1" applyAlignment="1">
      <alignment horizontal="center" vertical="center"/>
    </xf>
    <xf numFmtId="0" fontId="24" fillId="3" borderId="20" xfId="0" applyFont="1" applyFill="1" applyBorder="1" applyAlignment="1">
      <alignment horizontal="center"/>
    </xf>
    <xf numFmtId="0" fontId="24" fillId="3" borderId="21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 wrapText="1" readingOrder="2"/>
    </xf>
    <xf numFmtId="0" fontId="7" fillId="0" borderId="3" xfId="0" applyFont="1" applyBorder="1" applyAlignment="1">
      <alignment horizontal="center" vertical="center" wrapText="1" readingOrder="2"/>
    </xf>
    <xf numFmtId="0" fontId="7" fillId="0" borderId="4" xfId="0" applyFont="1" applyBorder="1" applyAlignment="1">
      <alignment horizontal="center" vertical="center" wrapText="1" readingOrder="2"/>
    </xf>
    <xf numFmtId="167" fontId="7" fillId="0" borderId="1" xfId="0" applyNumberFormat="1" applyFont="1" applyBorder="1" applyAlignment="1">
      <alignment horizontal="center" vertical="center" wrapText="1" readingOrder="2"/>
    </xf>
    <xf numFmtId="0" fontId="14" fillId="0" borderId="0" xfId="0" applyFont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readingOrder="2"/>
    </xf>
    <xf numFmtId="166" fontId="7" fillId="0" borderId="2" xfId="0" applyNumberFormat="1" applyFont="1" applyBorder="1" applyAlignment="1">
      <alignment horizontal="center" vertical="center" wrapText="1" readingOrder="2"/>
    </xf>
    <xf numFmtId="166" fontId="7" fillId="0" borderId="4" xfId="0" applyNumberFormat="1" applyFont="1" applyBorder="1" applyAlignment="1">
      <alignment horizontal="center" vertical="center" wrapText="1" readingOrder="2"/>
    </xf>
    <xf numFmtId="166" fontId="7" fillId="0" borderId="3" xfId="0" applyNumberFormat="1" applyFont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 wrapText="1" readingOrder="2"/>
    </xf>
    <xf numFmtId="0" fontId="12" fillId="0" borderId="4" xfId="0" applyFont="1" applyBorder="1" applyAlignment="1">
      <alignment horizontal="right" vertical="center" wrapText="1" readingOrder="2"/>
    </xf>
    <xf numFmtId="0" fontId="12" fillId="0" borderId="3" xfId="0" applyFont="1" applyBorder="1" applyAlignment="1">
      <alignment horizontal="right" vertical="center" wrapText="1" readingOrder="2"/>
    </xf>
    <xf numFmtId="164" fontId="12" fillId="0" borderId="2" xfId="0" applyNumberFormat="1" applyFont="1" applyBorder="1" applyAlignment="1">
      <alignment horizontal="center" vertical="center" wrapText="1" readingOrder="2"/>
    </xf>
    <xf numFmtId="0" fontId="12" fillId="0" borderId="4" xfId="0" applyFont="1" applyBorder="1" applyAlignment="1">
      <alignment horizontal="center" vertical="center" wrapText="1" readingOrder="2"/>
    </xf>
    <xf numFmtId="0" fontId="6" fillId="2" borderId="6" xfId="0" applyFont="1" applyFill="1" applyBorder="1" applyAlignment="1">
      <alignment horizontal="center" vertical="center" wrapText="1" readingOrder="2"/>
    </xf>
    <xf numFmtId="0" fontId="6" fillId="2" borderId="7" xfId="0" applyFont="1" applyFill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right" vertical="center" wrapText="1" readingOrder="2"/>
    </xf>
    <xf numFmtId="0" fontId="4" fillId="2" borderId="6" xfId="0" applyFont="1" applyFill="1" applyBorder="1" applyAlignment="1">
      <alignment horizontal="center" vertical="center" wrapText="1" readingOrder="2"/>
    </xf>
    <xf numFmtId="0" fontId="4" fillId="2" borderId="7" xfId="0" applyFont="1" applyFill="1" applyBorder="1" applyAlignment="1">
      <alignment horizontal="center" vertical="center" wrapText="1" readingOrder="2"/>
    </xf>
    <xf numFmtId="0" fontId="6" fillId="2" borderId="1" xfId="0" applyFont="1" applyFill="1" applyBorder="1" applyAlignment="1">
      <alignment horizontal="center" vertical="center" wrapText="1" readingOrder="2"/>
    </xf>
    <xf numFmtId="0" fontId="8" fillId="2" borderId="2" xfId="0" applyFont="1" applyFill="1" applyBorder="1" applyAlignment="1">
      <alignment horizontal="right" vertical="center" wrapText="1" readingOrder="2"/>
    </xf>
    <xf numFmtId="0" fontId="8" fillId="2" borderId="4" xfId="0" applyFont="1" applyFill="1" applyBorder="1" applyAlignment="1">
      <alignment horizontal="right" vertical="center" wrapText="1" readingOrder="2"/>
    </xf>
    <xf numFmtId="0" fontId="8" fillId="2" borderId="3" xfId="0" applyFont="1" applyFill="1" applyBorder="1" applyAlignment="1">
      <alignment horizontal="right" vertical="center" wrapText="1" readingOrder="2"/>
    </xf>
    <xf numFmtId="0" fontId="13" fillId="0" borderId="1" xfId="0" applyFont="1" applyBorder="1" applyAlignment="1">
      <alignment horizontal="center" vertical="center" textRotation="90" wrapText="1" readingOrder="2"/>
    </xf>
    <xf numFmtId="165" fontId="12" fillId="0" borderId="2" xfId="0" applyNumberFormat="1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right" vertical="center" wrapText="1" readingOrder="2"/>
    </xf>
    <xf numFmtId="0" fontId="9" fillId="0" borderId="6" xfId="0" applyFont="1" applyBorder="1" applyAlignment="1">
      <alignment horizontal="center" vertical="top" wrapText="1" readingOrder="2"/>
    </xf>
    <xf numFmtId="171" fontId="12" fillId="0" borderId="2" xfId="0" applyNumberFormat="1" applyFont="1" applyBorder="1" applyAlignment="1">
      <alignment horizontal="center" vertical="center" wrapText="1" readingOrder="2"/>
    </xf>
    <xf numFmtId="171" fontId="12" fillId="0" borderId="4" xfId="0" applyNumberFormat="1" applyFont="1" applyBorder="1" applyAlignment="1">
      <alignment horizontal="center" vertical="center" wrapText="1" readingOrder="2"/>
    </xf>
    <xf numFmtId="173" fontId="6" fillId="2" borderId="6" xfId="1" applyNumberFormat="1" applyFont="1" applyFill="1" applyBorder="1" applyAlignment="1">
      <alignment horizontal="center" vertical="center" wrapText="1" readingOrder="2"/>
    </xf>
    <xf numFmtId="173" fontId="6" fillId="2" borderId="7" xfId="1" applyNumberFormat="1" applyFont="1" applyFill="1" applyBorder="1" applyAlignment="1">
      <alignment horizontal="center" vertical="center" wrapText="1" readingOrder="2"/>
    </xf>
    <xf numFmtId="173" fontId="14" fillId="0" borderId="0" xfId="1" applyNumberFormat="1" applyFont="1" applyAlignment="1">
      <alignment horizontal="center" vertical="center"/>
    </xf>
    <xf numFmtId="173" fontId="14" fillId="0" borderId="5" xfId="1" applyNumberFormat="1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 wrapText="1" readingOrder="2"/>
    </xf>
    <xf numFmtId="0" fontId="33" fillId="2" borderId="7" xfId="0" applyFont="1" applyFill="1" applyBorder="1" applyAlignment="1">
      <alignment horizontal="center" vertical="center" wrapText="1" readingOrder="2"/>
    </xf>
    <xf numFmtId="164" fontId="11" fillId="0" borderId="2" xfId="0" applyNumberFormat="1" applyFont="1" applyBorder="1" applyAlignment="1">
      <alignment horizontal="center" vertical="center" wrapText="1" readingOrder="2"/>
    </xf>
    <xf numFmtId="0" fontId="11" fillId="0" borderId="4" xfId="0" applyFont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 textRotation="90" wrapText="1" readingOrder="2"/>
    </xf>
    <xf numFmtId="0" fontId="3" fillId="0" borderId="1" xfId="0" applyFont="1" applyBorder="1" applyAlignment="1">
      <alignment horizontal="right" vertical="center" wrapText="1" readingOrder="2"/>
    </xf>
    <xf numFmtId="0" fontId="9" fillId="0" borderId="1" xfId="0" applyFont="1" applyBorder="1" applyAlignment="1">
      <alignment horizontal="center" vertical="center" textRotation="90" wrapText="1" readingOrder="2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17" xfId="0" applyFont="1" applyBorder="1" applyAlignment="1">
      <alignment horizontal="center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F0E75AD-ACBC-47D7-8862-F2BEFD6ECF00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87F00B2-8C70-4BB7-A14B-AC9C16CBBFE8}"/>
            </a:ext>
          </a:extLst>
        </xdr:cNvPr>
        <xdr:cNvSpPr txBox="1"/>
      </xdr:nvSpPr>
      <xdr:spPr>
        <a:xfrm>
          <a:off x="15968913960" y="279400"/>
          <a:ext cx="995172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53C9BAA-7FE4-4F8E-A190-6913BC257A2D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3FF72B5-497F-450A-AED4-7CAA091EED4A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BE0C945-E1F6-4330-B0B0-7F9E6CB69423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6CB48DE-8747-4255-AB6A-07E31FC73CF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4837DB1-91C5-409A-AFA8-FE2A9592EE3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2848D1D-D18A-403D-B461-3DA6F2AB4936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F0154CD-9DBF-48FF-B4E0-5BB134866B4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D40492A-43F7-4E62-8653-06CE15FE391F}"/>
            </a:ext>
          </a:extLst>
        </xdr:cNvPr>
        <xdr:cNvSpPr txBox="1"/>
      </xdr:nvSpPr>
      <xdr:spPr>
        <a:xfrm>
          <a:off x="15968913960" y="279400"/>
          <a:ext cx="94716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5E3C2F2-CA8D-488E-B1B9-9B2B1A858552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62FC0ED-B7FF-4140-895A-881938B13F5B}"/>
            </a:ext>
          </a:extLst>
        </xdr:cNvPr>
        <xdr:cNvSpPr txBox="1"/>
      </xdr:nvSpPr>
      <xdr:spPr>
        <a:xfrm>
          <a:off x="15968913960" y="279400"/>
          <a:ext cx="995172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BF662D6-FBF9-4A91-9048-8777274BDB98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2FB96E0-81BF-4190-B3DB-122A2861D60F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CEDB1A2-B7C7-4155-8BC3-A74AC1613DDA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4DFBEAC-4111-4EF5-86F4-F5FD28EF18DA}"/>
            </a:ext>
          </a:extLst>
        </xdr:cNvPr>
        <xdr:cNvSpPr txBox="1"/>
      </xdr:nvSpPr>
      <xdr:spPr>
        <a:xfrm>
          <a:off x="1596891396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DDEFDE6-127D-41BA-A951-FFBEC7690A0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C597687-4851-4871-8A5D-367E78C8093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6917D47-494A-4AC0-92C5-92FE6F1F9565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1904AAE-0D27-4CAF-B831-023209C071A1}"/>
            </a:ext>
          </a:extLst>
        </xdr:cNvPr>
        <xdr:cNvSpPr txBox="1"/>
      </xdr:nvSpPr>
      <xdr:spPr>
        <a:xfrm>
          <a:off x="15968913960" y="279400"/>
          <a:ext cx="94716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A9D4F55-153F-40F9-B7FE-E18A7BEE775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4091CBD-E73A-42C6-9BB6-4C17C938D74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867CE8A-E34F-426E-9111-11971FF9ED13}"/>
            </a:ext>
          </a:extLst>
        </xdr:cNvPr>
        <xdr:cNvSpPr txBox="1"/>
      </xdr:nvSpPr>
      <xdr:spPr>
        <a:xfrm>
          <a:off x="15968692980" y="279400"/>
          <a:ext cx="93573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77BAAE5-0061-4339-AB99-721ADA4B7184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84DA4AF-E0BC-472B-9CFE-8925F12F74A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E0A0FD6-AB0E-4B2B-ADB6-4C74C1ED4C8E}"/>
            </a:ext>
          </a:extLst>
        </xdr:cNvPr>
        <xdr:cNvSpPr txBox="1"/>
      </xdr:nvSpPr>
      <xdr:spPr>
        <a:xfrm>
          <a:off x="15968913960" y="279400"/>
          <a:ext cx="947166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A010ED0-6191-4921-B7D5-5B14D1DC6888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A75DFE3-C89B-44CB-972E-190BAFAB64C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05B0E74-B7BC-4B9D-BCCB-4358ADD8993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06EFC00-E0E3-4835-935A-7B6D29B851DA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735556D-247D-4959-9191-70757C20D07E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70B3414-21EA-4FA8-9563-22521401508C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D512F50-ADFE-47D6-BC01-91C12218AC3F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0121F49-D272-471A-984F-3F5164FBDC55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66AC31E-BFD5-4B58-8190-113D2D1E8AA4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62C901A-07AD-430A-897C-7F17FBE7406C}"/>
            </a:ext>
          </a:extLst>
        </xdr:cNvPr>
        <xdr:cNvSpPr txBox="1"/>
      </xdr:nvSpPr>
      <xdr:spPr>
        <a:xfrm>
          <a:off x="15968913960" y="279400"/>
          <a:ext cx="941832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6546620-B871-449B-B921-A5F5701FE9D0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1ED2A45-3724-4F02-9897-C84DAD76521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3D85F19-80BF-475F-90D4-E45C876C8EC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E4D3314-C53F-4530-9585-EEFAB7105341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F3814BCB-B211-4879-89B5-23A7C5B485EA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8AD5E48-CDC2-4943-B716-202752685E6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C816BE6-4473-4297-9C89-4D0E9574DCCD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214BB05-FB68-4A5B-8CD1-7C0B9C4DF50B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58F41CE-B013-4F3B-A9BE-01EC937DD2BA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D6A938B8-8865-4A18-8584-FE903ADE2CFD}"/>
            </a:ext>
          </a:extLst>
        </xdr:cNvPr>
        <xdr:cNvSpPr txBox="1"/>
      </xdr:nvSpPr>
      <xdr:spPr>
        <a:xfrm>
          <a:off x="16050387000" y="279400"/>
          <a:ext cx="8915400" cy="78486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96D1EE4-917B-4AEA-9115-F454B6CB2A36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57C66F2-AF98-493C-BB35-D717AC0E5F39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01BF40D-E7E6-4258-804B-3E42A0EB2FB8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0</xdr:row>
      <xdr:rowOff>279400</xdr:rowOff>
    </xdr:from>
    <xdr:to>
      <xdr:col>6</xdr:col>
      <xdr:colOff>876300</xdr:colOff>
      <xdr:row>1</xdr:row>
      <xdr:rowOff>175260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7988ED4-F441-4929-AD30-9A8C8CFDBC93}"/>
            </a:ext>
          </a:extLst>
        </xdr:cNvPr>
        <xdr:cNvSpPr txBox="1"/>
      </xdr:nvSpPr>
      <xdr:spPr>
        <a:xfrm>
          <a:off x="15968692980" y="279400"/>
          <a:ext cx="8907780" cy="787400"/>
        </a:xfrm>
        <a:prstGeom prst="rect">
          <a:avLst/>
        </a:prstGeom>
        <a:noFill/>
        <a:ln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marL="0" marR="0" algn="ctr" rtl="1">
            <a:spcBef>
              <a:spcPts val="0"/>
            </a:spcBef>
            <a:spcAft>
              <a:spcPts val="0"/>
            </a:spcAft>
            <a:tabLst>
              <a:tab pos="2637155" algn="ctr"/>
              <a:tab pos="5274310" algn="r"/>
            </a:tabLst>
          </a:pP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شركة برايت فيجن</a:t>
          </a:r>
          <a:r>
            <a:rPr lang="ar-EG" sz="3200" b="1" baseline="0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</a:t>
          </a:r>
          <a:r>
            <a:rPr lang="ar-EG" sz="3200" b="1">
              <a:ln>
                <a:noFill/>
              </a:ln>
              <a:solidFill>
                <a:srgbClr val="17365D"/>
              </a:solidFill>
              <a:effectLst>
                <a:outerShdw blurRad="38100" dist="19050" dir="2700000" algn="tl">
                  <a:schemeClr val="dk1">
                    <a:alpha val="40000"/>
                  </a:schemeClr>
                </a:outerShdw>
              </a:effectLst>
              <a:latin typeface="Calibri" panose="020F0502020204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لإنشاء وإدارة المنشأت التعليمية</a:t>
          </a:r>
          <a:endParaRPr lang="en-US" sz="1400">
            <a:effectLst/>
            <a:latin typeface="Calibri" panose="020F0502020204030204" pitchFamily="34" charset="0"/>
            <a:ea typeface="Times New Roman" panose="02020603050405020304" pitchFamily="18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Relationship Id="rId4" Type="http://schemas.openxmlformats.org/officeDocument/2006/relationships/comments" Target="../comments1.x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94"/>
  <sheetViews>
    <sheetView rightToLeft="1" view="pageBreakPreview" topLeftCell="A169" zoomScale="60" zoomScaleNormal="115" workbookViewId="0">
      <selection activeCell="B1" sqref="B1:G41"/>
    </sheetView>
  </sheetViews>
  <sheetFormatPr defaultRowHeight="15"/>
  <cols>
    <col min="1" max="1" width="2.140625" customWidth="1"/>
    <col min="2" max="2" width="10.5703125" customWidth="1"/>
    <col min="3" max="3" width="14.7109375" bestFit="1" customWidth="1"/>
    <col min="4" max="4" width="23.7109375" bestFit="1" customWidth="1"/>
    <col min="5" max="5" width="19.28515625" bestFit="1" customWidth="1"/>
    <col min="6" max="6" width="23.7109375" bestFit="1" customWidth="1"/>
    <col min="7" max="7" width="22.5703125" bestFit="1" customWidth="1"/>
  </cols>
  <sheetData>
    <row r="1" spans="2:7" ht="24" thickBot="1">
      <c r="B1" s="165" t="s">
        <v>355</v>
      </c>
      <c r="C1" s="166"/>
      <c r="D1" s="166"/>
      <c r="E1" s="166"/>
      <c r="F1" s="166"/>
      <c r="G1" s="167"/>
    </row>
    <row r="2" spans="2:7" ht="15.75" thickBot="1">
      <c r="B2" s="113"/>
      <c r="C2" s="114"/>
      <c r="D2" s="114"/>
      <c r="E2" s="114"/>
      <c r="F2" s="114"/>
      <c r="G2" s="115"/>
    </row>
    <row r="3" spans="2:7" ht="24" thickBot="1">
      <c r="B3" s="161" t="s">
        <v>98</v>
      </c>
      <c r="C3" s="161"/>
      <c r="D3" s="161"/>
      <c r="E3" s="161"/>
      <c r="F3" s="161"/>
      <c r="G3" s="162" t="s">
        <v>77</v>
      </c>
    </row>
    <row r="4" spans="2:7" ht="36.75" thickBot="1">
      <c r="B4" s="107" t="s">
        <v>99</v>
      </c>
      <c r="C4" s="107" t="s">
        <v>54</v>
      </c>
      <c r="D4" s="107" t="s">
        <v>100</v>
      </c>
      <c r="E4" s="107" t="s">
        <v>97</v>
      </c>
      <c r="F4" s="107" t="s">
        <v>96</v>
      </c>
      <c r="G4" s="162"/>
    </row>
    <row r="5" spans="2:7" ht="24" thickBot="1">
      <c r="B5" s="116">
        <v>1</v>
      </c>
      <c r="C5" s="108" t="s">
        <v>28</v>
      </c>
      <c r="D5" s="109">
        <v>474802.5</v>
      </c>
      <c r="E5" s="110">
        <v>0</v>
      </c>
      <c r="F5" s="111">
        <f>D5-E5</f>
        <v>474802.5</v>
      </c>
      <c r="G5" s="111"/>
    </row>
    <row r="6" spans="2:7" ht="24" thickBot="1">
      <c r="B6" s="116">
        <v>2</v>
      </c>
      <c r="C6" s="108" t="s">
        <v>28</v>
      </c>
      <c r="D6" s="109">
        <v>187630</v>
      </c>
      <c r="E6" s="110">
        <v>0</v>
      </c>
      <c r="F6" s="111">
        <f t="shared" ref="F6:F10" si="0">D6-E6</f>
        <v>187630</v>
      </c>
      <c r="G6" s="111"/>
    </row>
    <row r="7" spans="2:7" ht="24" thickBot="1">
      <c r="B7" s="116">
        <v>3</v>
      </c>
      <c r="C7" s="108" t="s">
        <v>28</v>
      </c>
      <c r="D7" s="109">
        <v>458425</v>
      </c>
      <c r="E7" s="110">
        <v>0</v>
      </c>
      <c r="F7" s="111">
        <f t="shared" si="0"/>
        <v>458425</v>
      </c>
      <c r="G7" s="111"/>
    </row>
    <row r="8" spans="2:7" ht="24" thickBot="1">
      <c r="B8" s="116">
        <v>4</v>
      </c>
      <c r="C8" s="108" t="s">
        <v>28</v>
      </c>
      <c r="D8" s="109">
        <v>321619.5</v>
      </c>
      <c r="E8" s="110">
        <v>0</v>
      </c>
      <c r="F8" s="111">
        <f t="shared" si="0"/>
        <v>321619.5</v>
      </c>
      <c r="G8" s="111"/>
    </row>
    <row r="9" spans="2:7" ht="24" thickBot="1">
      <c r="B9" s="116">
        <v>8</v>
      </c>
      <c r="C9" s="108" t="s">
        <v>28</v>
      </c>
      <c r="D9" s="109">
        <v>139963.5</v>
      </c>
      <c r="E9" s="110">
        <v>0</v>
      </c>
      <c r="F9" s="111">
        <f t="shared" si="0"/>
        <v>139963.5</v>
      </c>
      <c r="G9" s="111"/>
    </row>
    <row r="10" spans="2:7" ht="24" thickBot="1">
      <c r="B10" s="116">
        <v>9</v>
      </c>
      <c r="C10" s="108" t="s">
        <v>28</v>
      </c>
      <c r="D10" s="109">
        <v>345599.9</v>
      </c>
      <c r="E10" s="110">
        <v>0</v>
      </c>
      <c r="F10" s="111">
        <f t="shared" si="0"/>
        <v>345599.9</v>
      </c>
      <c r="G10" s="111"/>
    </row>
    <row r="11" spans="2:7" ht="24" customHeight="1" thickBot="1">
      <c r="B11" s="173" t="s">
        <v>356</v>
      </c>
      <c r="C11" s="173"/>
      <c r="D11" s="112">
        <f>SUM(D5:D10)</f>
        <v>1928040.4</v>
      </c>
      <c r="E11" s="112">
        <f t="shared" ref="E11:F11" si="1">SUM(E5:E10)</f>
        <v>0</v>
      </c>
      <c r="F11" s="112">
        <f t="shared" si="1"/>
        <v>1928040.4</v>
      </c>
      <c r="G11" s="117"/>
    </row>
    <row r="12" spans="2:7" ht="41.45" customHeight="1" thickBot="1">
      <c r="B12" s="170" t="s">
        <v>358</v>
      </c>
      <c r="C12" s="170"/>
      <c r="D12" s="112">
        <v>0</v>
      </c>
      <c r="E12" s="112">
        <v>0</v>
      </c>
      <c r="F12" s="112">
        <v>0</v>
      </c>
      <c r="G12" s="117"/>
    </row>
    <row r="13" spans="2:7" ht="24" customHeight="1" thickBot="1">
      <c r="B13" s="174" t="s">
        <v>357</v>
      </c>
      <c r="C13" s="174"/>
      <c r="D13" s="118">
        <f>D11+D12</f>
        <v>1928040.4</v>
      </c>
      <c r="E13" s="118">
        <f t="shared" ref="E13:F13" si="2">E11+E12</f>
        <v>0</v>
      </c>
      <c r="F13" s="118">
        <f t="shared" si="2"/>
        <v>1928040.4</v>
      </c>
      <c r="G13" s="111"/>
    </row>
    <row r="14" spans="2:7" ht="23.25">
      <c r="B14" s="95"/>
      <c r="C14" s="96"/>
      <c r="D14" s="97"/>
      <c r="E14" s="98"/>
      <c r="F14" s="99"/>
      <c r="G14" s="100"/>
    </row>
    <row r="15" spans="2:7" ht="24" thickBot="1">
      <c r="B15" s="101"/>
      <c r="C15" s="58"/>
      <c r="D15" s="94"/>
      <c r="E15" s="70"/>
      <c r="F15" s="71"/>
      <c r="G15" s="102"/>
    </row>
    <row r="16" spans="2:7" ht="23.25">
      <c r="B16" s="163" t="s">
        <v>103</v>
      </c>
      <c r="C16" s="164"/>
      <c r="D16" s="164"/>
      <c r="E16" s="164"/>
      <c r="F16" s="164"/>
      <c r="G16" s="159" t="s">
        <v>77</v>
      </c>
    </row>
    <row r="17" spans="2:7" ht="36">
      <c r="B17" s="119" t="s">
        <v>99</v>
      </c>
      <c r="C17" s="64" t="s">
        <v>54</v>
      </c>
      <c r="D17" s="64" t="s">
        <v>100</v>
      </c>
      <c r="E17" s="64" t="s">
        <v>97</v>
      </c>
      <c r="F17" s="64" t="s">
        <v>96</v>
      </c>
      <c r="G17" s="160"/>
    </row>
    <row r="18" spans="2:7" ht="23.25">
      <c r="B18" s="120">
        <v>11</v>
      </c>
      <c r="C18" s="84" t="s">
        <v>51</v>
      </c>
      <c r="D18" s="85">
        <v>10872</v>
      </c>
      <c r="E18" s="86">
        <v>1372</v>
      </c>
      <c r="F18" s="87">
        <f>D18-E18</f>
        <v>9500</v>
      </c>
      <c r="G18" s="121"/>
    </row>
    <row r="19" spans="2:7" ht="23.25">
      <c r="B19" s="120">
        <v>17</v>
      </c>
      <c r="C19" s="84" t="s">
        <v>51</v>
      </c>
      <c r="D19" s="85">
        <v>44156</v>
      </c>
      <c r="E19" s="86">
        <v>14156</v>
      </c>
      <c r="F19" s="87">
        <f t="shared" ref="F19:F39" si="3">D19-E19</f>
        <v>30000</v>
      </c>
      <c r="G19" s="121"/>
    </row>
    <row r="20" spans="2:7" ht="23.25">
      <c r="B20" s="120">
        <v>22</v>
      </c>
      <c r="C20" s="84" t="s">
        <v>51</v>
      </c>
      <c r="D20" s="85">
        <v>33300</v>
      </c>
      <c r="E20" s="86">
        <v>3300</v>
      </c>
      <c r="F20" s="87">
        <f t="shared" si="3"/>
        <v>30000</v>
      </c>
      <c r="G20" s="121"/>
    </row>
    <row r="21" spans="2:7" ht="23.25">
      <c r="B21" s="120">
        <v>26</v>
      </c>
      <c r="C21" s="84" t="s">
        <v>51</v>
      </c>
      <c r="D21" s="85">
        <v>43000</v>
      </c>
      <c r="E21" s="86">
        <v>0</v>
      </c>
      <c r="F21" s="87">
        <f t="shared" si="3"/>
        <v>43000</v>
      </c>
      <c r="G21" s="122" t="s">
        <v>104</v>
      </c>
    </row>
    <row r="22" spans="2:7" ht="23.25">
      <c r="B22" s="120">
        <v>30</v>
      </c>
      <c r="C22" s="84" t="s">
        <v>51</v>
      </c>
      <c r="D22" s="85">
        <v>100000</v>
      </c>
      <c r="E22" s="86">
        <v>0</v>
      </c>
      <c r="F22" s="87">
        <f t="shared" si="3"/>
        <v>100000</v>
      </c>
      <c r="G22" s="122" t="s">
        <v>104</v>
      </c>
    </row>
    <row r="23" spans="2:7" ht="23.25">
      <c r="B23" s="120">
        <v>37</v>
      </c>
      <c r="C23" s="84" t="s">
        <v>51</v>
      </c>
      <c r="D23" s="85">
        <v>129806.3</v>
      </c>
      <c r="E23" s="86">
        <v>39806.300000000003</v>
      </c>
      <c r="F23" s="87">
        <f t="shared" si="3"/>
        <v>90000</v>
      </c>
      <c r="G23" s="122"/>
    </row>
    <row r="24" spans="2:7" ht="23.25">
      <c r="B24" s="120">
        <v>38</v>
      </c>
      <c r="C24" s="84" t="s">
        <v>51</v>
      </c>
      <c r="D24" s="85">
        <v>100000</v>
      </c>
      <c r="E24" s="86">
        <v>0</v>
      </c>
      <c r="F24" s="87">
        <f t="shared" si="3"/>
        <v>100000</v>
      </c>
      <c r="G24" s="122" t="s">
        <v>104</v>
      </c>
    </row>
    <row r="25" spans="2:7" ht="23.25">
      <c r="B25" s="120">
        <v>42</v>
      </c>
      <c r="C25" s="84" t="s">
        <v>51</v>
      </c>
      <c r="D25" s="85">
        <v>10721.5</v>
      </c>
      <c r="E25" s="86">
        <v>1721.5</v>
      </c>
      <c r="F25" s="87">
        <f t="shared" si="3"/>
        <v>9000</v>
      </c>
      <c r="G25" s="121"/>
    </row>
    <row r="26" spans="2:7" ht="23.25">
      <c r="B26" s="120">
        <v>45</v>
      </c>
      <c r="C26" s="84" t="s">
        <v>51</v>
      </c>
      <c r="D26" s="85">
        <v>52796</v>
      </c>
      <c r="E26" s="86">
        <v>7796</v>
      </c>
      <c r="F26" s="87">
        <f t="shared" si="3"/>
        <v>45000</v>
      </c>
      <c r="G26" s="121"/>
    </row>
    <row r="27" spans="2:7" ht="30">
      <c r="B27" s="168" t="s">
        <v>356</v>
      </c>
      <c r="C27" s="169"/>
      <c r="D27" s="103">
        <f>SUM(D18:D26)</f>
        <v>524651.80000000005</v>
      </c>
      <c r="E27" s="103">
        <f t="shared" ref="E27:G27" si="4">SUM(E18:E26)</f>
        <v>68151.8</v>
      </c>
      <c r="F27" s="103">
        <f t="shared" si="4"/>
        <v>456500</v>
      </c>
      <c r="G27" s="123">
        <f t="shared" si="4"/>
        <v>0</v>
      </c>
    </row>
    <row r="28" spans="2:7" ht="23.25">
      <c r="B28" s="120">
        <v>51</v>
      </c>
      <c r="C28" s="84" t="s">
        <v>51</v>
      </c>
      <c r="D28" s="85">
        <v>50000</v>
      </c>
      <c r="E28" s="86">
        <v>0</v>
      </c>
      <c r="F28" s="87">
        <f t="shared" si="3"/>
        <v>50000</v>
      </c>
      <c r="G28" s="124" t="s">
        <v>104</v>
      </c>
    </row>
    <row r="29" spans="2:7" ht="23.25">
      <c r="B29" s="120">
        <v>52</v>
      </c>
      <c r="C29" s="84" t="s">
        <v>51</v>
      </c>
      <c r="D29" s="85">
        <v>29901.599999999999</v>
      </c>
      <c r="E29" s="86">
        <v>4901.6000000000004</v>
      </c>
      <c r="F29" s="87">
        <f t="shared" si="3"/>
        <v>25000</v>
      </c>
      <c r="G29" s="121"/>
    </row>
    <row r="30" spans="2:7" ht="23.25">
      <c r="B30" s="120">
        <v>55</v>
      </c>
      <c r="C30" s="84" t="s">
        <v>51</v>
      </c>
      <c r="D30" s="85">
        <v>50704.7</v>
      </c>
      <c r="E30" s="86">
        <v>5704.7</v>
      </c>
      <c r="F30" s="87">
        <f t="shared" si="3"/>
        <v>45000</v>
      </c>
      <c r="G30" s="121"/>
    </row>
    <row r="31" spans="2:7" ht="23.25">
      <c r="B31" s="120">
        <v>57</v>
      </c>
      <c r="C31" s="84" t="s">
        <v>51</v>
      </c>
      <c r="D31" s="85">
        <v>28620</v>
      </c>
      <c r="E31" s="86">
        <v>3620</v>
      </c>
      <c r="F31" s="87">
        <f t="shared" si="3"/>
        <v>25000</v>
      </c>
      <c r="G31" s="121"/>
    </row>
    <row r="32" spans="2:7" ht="23.25">
      <c r="B32" s="120">
        <v>62</v>
      </c>
      <c r="C32" s="84" t="s">
        <v>51</v>
      </c>
      <c r="D32" s="85">
        <v>123337.5</v>
      </c>
      <c r="E32" s="86">
        <v>33337.5</v>
      </c>
      <c r="F32" s="87">
        <f t="shared" si="3"/>
        <v>90000</v>
      </c>
      <c r="G32" s="121"/>
    </row>
    <row r="33" spans="2:7" ht="23.25">
      <c r="B33" s="120">
        <v>70</v>
      </c>
      <c r="C33" s="84" t="s">
        <v>51</v>
      </c>
      <c r="D33" s="85">
        <v>46522.9</v>
      </c>
      <c r="E33" s="86">
        <v>5522.5</v>
      </c>
      <c r="F33" s="87">
        <f t="shared" si="3"/>
        <v>41000.400000000001</v>
      </c>
      <c r="G33" s="121"/>
    </row>
    <row r="34" spans="2:7" ht="23.25">
      <c r="B34" s="120">
        <v>71</v>
      </c>
      <c r="C34" s="84" t="s">
        <v>51</v>
      </c>
      <c r="D34" s="85">
        <v>12021.6</v>
      </c>
      <c r="E34" s="86">
        <v>1021.6</v>
      </c>
      <c r="F34" s="87">
        <f t="shared" si="3"/>
        <v>11000</v>
      </c>
      <c r="G34" s="121"/>
    </row>
    <row r="35" spans="2:7" ht="23.25">
      <c r="B35" s="120">
        <v>76</v>
      </c>
      <c r="C35" s="84" t="s">
        <v>51</v>
      </c>
      <c r="D35" s="85">
        <v>70000</v>
      </c>
      <c r="E35" s="86">
        <v>0</v>
      </c>
      <c r="F35" s="87">
        <f t="shared" si="3"/>
        <v>70000</v>
      </c>
      <c r="G35" s="124" t="s">
        <v>104</v>
      </c>
    </row>
    <row r="36" spans="2:7" ht="23.25">
      <c r="B36" s="120">
        <v>79</v>
      </c>
      <c r="C36" s="84" t="s">
        <v>51</v>
      </c>
      <c r="D36" s="85">
        <v>28857.599999999999</v>
      </c>
      <c r="E36" s="86">
        <v>3857.6</v>
      </c>
      <c r="F36" s="87">
        <f t="shared" si="3"/>
        <v>25000</v>
      </c>
      <c r="G36" s="124"/>
    </row>
    <row r="37" spans="2:7" ht="23.25">
      <c r="B37" s="120">
        <v>84</v>
      </c>
      <c r="C37" s="84" t="s">
        <v>51</v>
      </c>
      <c r="D37" s="85">
        <v>70000</v>
      </c>
      <c r="E37" s="86">
        <v>0</v>
      </c>
      <c r="F37" s="87">
        <f t="shared" si="3"/>
        <v>70000</v>
      </c>
      <c r="G37" s="124" t="s">
        <v>104</v>
      </c>
    </row>
    <row r="38" spans="2:7" ht="23.25">
      <c r="B38" s="120">
        <v>91</v>
      </c>
      <c r="C38" s="84" t="s">
        <v>51</v>
      </c>
      <c r="D38" s="85">
        <v>168158.8</v>
      </c>
      <c r="E38" s="86">
        <v>158</v>
      </c>
      <c r="F38" s="87">
        <f t="shared" si="3"/>
        <v>168000.8</v>
      </c>
      <c r="G38" s="124"/>
    </row>
    <row r="39" spans="2:7" ht="24" thickBot="1">
      <c r="B39" s="120">
        <v>98</v>
      </c>
      <c r="C39" s="84" t="s">
        <v>51</v>
      </c>
      <c r="D39" s="85">
        <v>37375</v>
      </c>
      <c r="E39" s="86">
        <v>2375</v>
      </c>
      <c r="F39" s="87">
        <f t="shared" si="3"/>
        <v>35000</v>
      </c>
      <c r="G39" s="121"/>
    </row>
    <row r="40" spans="2:7" ht="39" customHeight="1" thickBot="1">
      <c r="B40" s="170" t="s">
        <v>358</v>
      </c>
      <c r="C40" s="170"/>
      <c r="D40" s="103">
        <f>SUM(D28:D39)</f>
        <v>715499.7</v>
      </c>
      <c r="E40" s="103">
        <f t="shared" ref="E40:F40" si="5">SUM(E28:E39)</f>
        <v>60498.5</v>
      </c>
      <c r="F40" s="103">
        <f t="shared" si="5"/>
        <v>655001.19999999995</v>
      </c>
      <c r="G40" s="125"/>
    </row>
    <row r="41" spans="2:7" ht="30.75" thickBot="1">
      <c r="B41" s="171" t="s">
        <v>357</v>
      </c>
      <c r="C41" s="172"/>
      <c r="D41" s="126">
        <f>D40+D27</f>
        <v>1240151.5</v>
      </c>
      <c r="E41" s="126">
        <f t="shared" ref="E41:F41" si="6">E40+E27</f>
        <v>128650.3</v>
      </c>
      <c r="F41" s="126">
        <f t="shared" si="6"/>
        <v>1111501.2</v>
      </c>
      <c r="G41" s="127"/>
    </row>
    <row r="42" spans="2:7" ht="23.25">
      <c r="B42" s="60"/>
      <c r="C42" s="60"/>
      <c r="D42" s="63"/>
      <c r="E42" s="59"/>
      <c r="F42" s="61"/>
      <c r="G42" s="61"/>
    </row>
    <row r="43" spans="2:7" ht="23.25">
      <c r="B43" s="60"/>
      <c r="C43" s="60"/>
      <c r="D43" s="63"/>
      <c r="E43" s="59"/>
      <c r="F43" s="61"/>
      <c r="G43" s="61"/>
    </row>
    <row r="44" spans="2:7" ht="24" thickBot="1">
      <c r="B44" s="60"/>
      <c r="C44" s="60"/>
      <c r="D44" s="63"/>
      <c r="E44" s="59"/>
      <c r="F44" s="61"/>
      <c r="G44" s="61"/>
    </row>
    <row r="45" spans="2:7" ht="23.25">
      <c r="B45" s="163" t="s">
        <v>106</v>
      </c>
      <c r="C45" s="164"/>
      <c r="D45" s="164"/>
      <c r="E45" s="164"/>
      <c r="F45" s="164"/>
      <c r="G45" s="159" t="s">
        <v>77</v>
      </c>
    </row>
    <row r="46" spans="2:7" ht="36">
      <c r="B46" s="119" t="s">
        <v>99</v>
      </c>
      <c r="C46" s="64" t="s">
        <v>54</v>
      </c>
      <c r="D46" s="64" t="s">
        <v>100</v>
      </c>
      <c r="E46" s="64" t="s">
        <v>97</v>
      </c>
      <c r="F46" s="64" t="s">
        <v>96</v>
      </c>
      <c r="G46" s="160"/>
    </row>
    <row r="47" spans="2:7" ht="23.25">
      <c r="B47" s="120">
        <v>21</v>
      </c>
      <c r="C47" s="84" t="s">
        <v>84</v>
      </c>
      <c r="D47" s="85">
        <v>154950</v>
      </c>
      <c r="E47" s="86">
        <v>0</v>
      </c>
      <c r="F47" s="87">
        <f>D47-E47</f>
        <v>154950</v>
      </c>
      <c r="G47" s="121" t="s">
        <v>110</v>
      </c>
    </row>
    <row r="48" spans="2:7" ht="23.25">
      <c r="B48" s="120">
        <v>31</v>
      </c>
      <c r="C48" s="84" t="s">
        <v>79</v>
      </c>
      <c r="D48" s="85">
        <v>279500</v>
      </c>
      <c r="E48" s="86">
        <v>0</v>
      </c>
      <c r="F48" s="87">
        <f t="shared" ref="F48:F56" si="7">D48-E48</f>
        <v>279500</v>
      </c>
      <c r="G48" s="121" t="s">
        <v>109</v>
      </c>
    </row>
    <row r="49" spans="2:7" ht="23.25">
      <c r="B49" s="120">
        <v>44</v>
      </c>
      <c r="C49" s="84" t="s">
        <v>93</v>
      </c>
      <c r="D49" s="85">
        <v>97800</v>
      </c>
      <c r="E49" s="86">
        <v>0</v>
      </c>
      <c r="F49" s="87">
        <f t="shared" si="7"/>
        <v>97800</v>
      </c>
      <c r="G49" s="121" t="s">
        <v>108</v>
      </c>
    </row>
    <row r="50" spans="2:7" ht="23.25">
      <c r="B50" s="120">
        <v>50</v>
      </c>
      <c r="C50" s="84" t="s">
        <v>79</v>
      </c>
      <c r="D50" s="85">
        <v>133250</v>
      </c>
      <c r="E50" s="86">
        <v>0</v>
      </c>
      <c r="F50" s="87">
        <f t="shared" si="7"/>
        <v>133250</v>
      </c>
      <c r="G50" s="121" t="s">
        <v>107</v>
      </c>
    </row>
    <row r="51" spans="2:7" ht="30">
      <c r="B51" s="168" t="s">
        <v>356</v>
      </c>
      <c r="C51" s="169"/>
      <c r="D51" s="103">
        <f>SUM(D47:D50)</f>
        <v>665500</v>
      </c>
      <c r="E51" s="103">
        <f t="shared" ref="E51:F51" si="8">SUM(E47:E50)</f>
        <v>0</v>
      </c>
      <c r="F51" s="103">
        <f t="shared" si="8"/>
        <v>665500</v>
      </c>
      <c r="G51" s="123"/>
    </row>
    <row r="52" spans="2:7" ht="23.25">
      <c r="B52" s="120">
        <v>61</v>
      </c>
      <c r="C52" s="84" t="s">
        <v>79</v>
      </c>
      <c r="D52" s="85">
        <v>124200</v>
      </c>
      <c r="E52" s="86">
        <v>0</v>
      </c>
      <c r="F52" s="87">
        <f t="shared" si="7"/>
        <v>124200</v>
      </c>
      <c r="G52" s="121"/>
    </row>
    <row r="53" spans="2:7" ht="23.25">
      <c r="B53" s="120">
        <v>64</v>
      </c>
      <c r="C53" s="84" t="s">
        <v>79</v>
      </c>
      <c r="D53" s="85">
        <v>123600</v>
      </c>
      <c r="E53" s="86">
        <v>0</v>
      </c>
      <c r="F53" s="87">
        <f t="shared" si="7"/>
        <v>123600</v>
      </c>
      <c r="G53" s="121"/>
    </row>
    <row r="54" spans="2:7" ht="23.25">
      <c r="B54" s="120">
        <v>89</v>
      </c>
      <c r="C54" s="84" t="s">
        <v>79</v>
      </c>
      <c r="D54" s="85">
        <v>142100</v>
      </c>
      <c r="E54" s="86"/>
      <c r="F54" s="87">
        <f t="shared" si="7"/>
        <v>142100</v>
      </c>
      <c r="G54" s="121"/>
    </row>
    <row r="55" spans="2:7" ht="23.25">
      <c r="B55" s="120">
        <v>93</v>
      </c>
      <c r="C55" s="84" t="s">
        <v>83</v>
      </c>
      <c r="D55" s="85">
        <v>55830</v>
      </c>
      <c r="E55" s="86">
        <v>0</v>
      </c>
      <c r="F55" s="87">
        <f t="shared" si="7"/>
        <v>55830</v>
      </c>
      <c r="G55" s="121"/>
    </row>
    <row r="56" spans="2:7" ht="23.45" customHeight="1" thickBot="1">
      <c r="B56" s="120">
        <v>97</v>
      </c>
      <c r="C56" s="84" t="s">
        <v>343</v>
      </c>
      <c r="D56" s="85">
        <v>140000</v>
      </c>
      <c r="E56" s="86">
        <v>0</v>
      </c>
      <c r="F56" s="87">
        <f t="shared" si="7"/>
        <v>140000</v>
      </c>
      <c r="G56" s="121"/>
    </row>
    <row r="57" spans="2:7" ht="40.15" customHeight="1" thickBot="1">
      <c r="B57" s="170" t="s">
        <v>358</v>
      </c>
      <c r="C57" s="170"/>
      <c r="D57" s="103">
        <f>SUM(D52:D56)</f>
        <v>585730</v>
      </c>
      <c r="E57" s="103">
        <f t="shared" ref="E57:F57" si="9">SUM(E52:E56)</f>
        <v>0</v>
      </c>
      <c r="F57" s="103">
        <f t="shared" si="9"/>
        <v>585730</v>
      </c>
      <c r="G57" s="125"/>
    </row>
    <row r="58" spans="2:7" ht="30.75" thickBot="1">
      <c r="B58" s="171" t="s">
        <v>357</v>
      </c>
      <c r="C58" s="172"/>
      <c r="D58" s="126">
        <f>D51+D57</f>
        <v>1251230</v>
      </c>
      <c r="E58" s="126">
        <f t="shared" ref="E58:F58" si="10">E51+E57</f>
        <v>0</v>
      </c>
      <c r="F58" s="126">
        <f t="shared" si="10"/>
        <v>1251230</v>
      </c>
      <c r="G58" s="128"/>
    </row>
    <row r="59" spans="2:7" ht="23.25">
      <c r="B59" s="62"/>
      <c r="C59" s="60"/>
      <c r="D59" s="63"/>
      <c r="E59" s="59"/>
      <c r="F59" s="61"/>
      <c r="G59" s="61"/>
    </row>
    <row r="60" spans="2:7" ht="24" thickBot="1">
      <c r="B60" s="62"/>
      <c r="C60" s="60"/>
      <c r="G60" s="61"/>
    </row>
    <row r="61" spans="2:7" ht="23.25">
      <c r="B61" s="163" t="s">
        <v>115</v>
      </c>
      <c r="C61" s="164"/>
      <c r="D61" s="164"/>
      <c r="E61" s="164"/>
      <c r="F61" s="164"/>
      <c r="G61" s="159" t="s">
        <v>77</v>
      </c>
    </row>
    <row r="62" spans="2:7" ht="36">
      <c r="B62" s="119" t="s">
        <v>99</v>
      </c>
      <c r="C62" s="64" t="s">
        <v>54</v>
      </c>
      <c r="D62" s="64" t="s">
        <v>100</v>
      </c>
      <c r="E62" s="64" t="s">
        <v>97</v>
      </c>
      <c r="F62" s="64" t="s">
        <v>96</v>
      </c>
      <c r="G62" s="160"/>
    </row>
    <row r="63" spans="2:7" ht="23.25">
      <c r="B63" s="120">
        <v>16</v>
      </c>
      <c r="C63" s="84" t="s">
        <v>102</v>
      </c>
      <c r="D63" s="85">
        <v>0</v>
      </c>
      <c r="E63" s="86">
        <v>0</v>
      </c>
      <c r="F63" s="87">
        <f>D63-E63</f>
        <v>0</v>
      </c>
      <c r="G63" s="121"/>
    </row>
    <row r="64" spans="2:7" ht="23.25">
      <c r="B64" s="120">
        <v>20</v>
      </c>
      <c r="C64" s="84" t="s">
        <v>41</v>
      </c>
      <c r="D64" s="85">
        <v>33000</v>
      </c>
      <c r="E64" s="86">
        <v>0</v>
      </c>
      <c r="F64" s="87">
        <f t="shared" ref="F64:F77" si="11">D64-E64</f>
        <v>33000</v>
      </c>
      <c r="G64" s="121"/>
    </row>
    <row r="65" spans="2:7" ht="23.25">
      <c r="B65" s="120">
        <v>25</v>
      </c>
      <c r="C65" s="84" t="s">
        <v>41</v>
      </c>
      <c r="D65" s="85">
        <v>20050</v>
      </c>
      <c r="E65" s="86">
        <v>0</v>
      </c>
      <c r="F65" s="87">
        <f t="shared" si="11"/>
        <v>20050</v>
      </c>
      <c r="G65" s="121"/>
    </row>
    <row r="66" spans="2:7" ht="23.25">
      <c r="B66" s="120">
        <v>36</v>
      </c>
      <c r="C66" s="84" t="s">
        <v>41</v>
      </c>
      <c r="D66" s="85">
        <v>95170</v>
      </c>
      <c r="E66" s="86">
        <v>0</v>
      </c>
      <c r="F66" s="87">
        <f t="shared" si="11"/>
        <v>95170</v>
      </c>
      <c r="G66" s="121"/>
    </row>
    <row r="67" spans="2:7" ht="23.25">
      <c r="B67" s="120">
        <v>47</v>
      </c>
      <c r="C67" s="84" t="s">
        <v>41</v>
      </c>
      <c r="D67" s="85">
        <v>23560</v>
      </c>
      <c r="E67" s="86">
        <v>0</v>
      </c>
      <c r="F67" s="87">
        <f t="shared" si="11"/>
        <v>23560</v>
      </c>
      <c r="G67" s="121"/>
    </row>
    <row r="68" spans="2:7" ht="30">
      <c r="B68" s="168" t="s">
        <v>356</v>
      </c>
      <c r="C68" s="169"/>
      <c r="D68" s="103">
        <f>SUM(D63:D67)</f>
        <v>171780</v>
      </c>
      <c r="E68" s="103">
        <f t="shared" ref="E68:F68" si="12">SUM(E63:E67)</f>
        <v>0</v>
      </c>
      <c r="F68" s="103">
        <f t="shared" si="12"/>
        <v>171780</v>
      </c>
      <c r="G68" s="125"/>
    </row>
    <row r="69" spans="2:7" ht="23.25">
      <c r="B69" s="120">
        <v>54</v>
      </c>
      <c r="C69" s="84" t="s">
        <v>41</v>
      </c>
      <c r="D69" s="85">
        <v>40700</v>
      </c>
      <c r="E69" s="86">
        <v>0</v>
      </c>
      <c r="F69" s="87">
        <f t="shared" si="11"/>
        <v>40700</v>
      </c>
      <c r="G69" s="121"/>
    </row>
    <row r="70" spans="2:7" ht="23.25">
      <c r="B70" s="120">
        <v>59</v>
      </c>
      <c r="C70" s="84" t="s">
        <v>41</v>
      </c>
      <c r="D70" s="85">
        <v>94050</v>
      </c>
      <c r="E70" s="86">
        <v>0</v>
      </c>
      <c r="F70" s="87">
        <f t="shared" si="11"/>
        <v>94050</v>
      </c>
      <c r="G70" s="121"/>
    </row>
    <row r="71" spans="2:7" ht="23.25">
      <c r="B71" s="120">
        <v>63</v>
      </c>
      <c r="C71" s="84" t="s">
        <v>41</v>
      </c>
      <c r="D71" s="85">
        <v>23500</v>
      </c>
      <c r="E71" s="86">
        <v>0</v>
      </c>
      <c r="F71" s="87">
        <f t="shared" si="11"/>
        <v>23500</v>
      </c>
      <c r="G71" s="121"/>
    </row>
    <row r="72" spans="2:7" ht="22.9" customHeight="1">
      <c r="B72" s="120">
        <v>66</v>
      </c>
      <c r="C72" s="84" t="s">
        <v>226</v>
      </c>
      <c r="D72" s="85">
        <v>42000</v>
      </c>
      <c r="E72" s="86">
        <v>0</v>
      </c>
      <c r="F72" s="87">
        <f t="shared" si="11"/>
        <v>42000</v>
      </c>
      <c r="G72" s="121"/>
    </row>
    <row r="73" spans="2:7" ht="19.149999999999999" customHeight="1">
      <c r="B73" s="120">
        <v>68</v>
      </c>
      <c r="C73" s="84" t="s">
        <v>226</v>
      </c>
      <c r="D73" s="85">
        <v>17480</v>
      </c>
      <c r="E73" s="86">
        <v>0</v>
      </c>
      <c r="F73" s="87">
        <f t="shared" si="11"/>
        <v>17480</v>
      </c>
      <c r="G73" s="121"/>
    </row>
    <row r="74" spans="2:7" ht="23.25">
      <c r="B74" s="120">
        <v>69</v>
      </c>
      <c r="C74" s="84" t="s">
        <v>41</v>
      </c>
      <c r="D74" s="85">
        <v>7700</v>
      </c>
      <c r="E74" s="86">
        <v>0</v>
      </c>
      <c r="F74" s="87">
        <f t="shared" si="11"/>
        <v>7700</v>
      </c>
      <c r="G74" s="121"/>
    </row>
    <row r="75" spans="2:7" ht="23.25">
      <c r="B75" s="120">
        <v>82</v>
      </c>
      <c r="C75" s="84" t="s">
        <v>41</v>
      </c>
      <c r="D75" s="85">
        <v>26425</v>
      </c>
      <c r="E75" s="86">
        <v>0</v>
      </c>
      <c r="F75" s="87">
        <f t="shared" si="11"/>
        <v>26425</v>
      </c>
      <c r="G75" s="121"/>
    </row>
    <row r="76" spans="2:7" ht="23.25">
      <c r="B76" s="120">
        <v>88</v>
      </c>
      <c r="C76" s="84" t="s">
        <v>41</v>
      </c>
      <c r="D76" s="85">
        <v>20530</v>
      </c>
      <c r="E76" s="86">
        <v>0</v>
      </c>
      <c r="F76" s="87">
        <f t="shared" si="11"/>
        <v>20530</v>
      </c>
      <c r="G76" s="121"/>
    </row>
    <row r="77" spans="2:7" ht="24" thickBot="1">
      <c r="B77" s="120">
        <v>99</v>
      </c>
      <c r="C77" s="84" t="s">
        <v>41</v>
      </c>
      <c r="D77" s="85">
        <v>17660</v>
      </c>
      <c r="E77" s="86">
        <v>0</v>
      </c>
      <c r="F77" s="87">
        <f t="shared" si="11"/>
        <v>17660</v>
      </c>
      <c r="G77" s="121"/>
    </row>
    <row r="78" spans="2:7" ht="42" customHeight="1" thickBot="1">
      <c r="B78" s="170" t="s">
        <v>358</v>
      </c>
      <c r="C78" s="170"/>
      <c r="D78" s="103">
        <f>SUM(D69:D77)</f>
        <v>290045</v>
      </c>
      <c r="E78" s="103">
        <f t="shared" ref="E78:F78" si="13">SUM(E69:E77)</f>
        <v>0</v>
      </c>
      <c r="F78" s="103">
        <f t="shared" si="13"/>
        <v>290045</v>
      </c>
      <c r="G78" s="125"/>
    </row>
    <row r="79" spans="2:7" ht="30.75" thickBot="1">
      <c r="B79" s="171" t="s">
        <v>357</v>
      </c>
      <c r="C79" s="172"/>
      <c r="D79" s="126">
        <f>D78+D68</f>
        <v>461825</v>
      </c>
      <c r="E79" s="126">
        <f>E78+E68</f>
        <v>0</v>
      </c>
      <c r="F79" s="126">
        <f>F78+F68</f>
        <v>461825</v>
      </c>
      <c r="G79" s="128"/>
    </row>
    <row r="81" spans="2:7" ht="15.75" thickBot="1"/>
    <row r="82" spans="2:7" ht="23.25">
      <c r="B82" s="163" t="s">
        <v>101</v>
      </c>
      <c r="C82" s="164"/>
      <c r="D82" s="164"/>
      <c r="E82" s="164"/>
      <c r="F82" s="164"/>
      <c r="G82" s="138" t="s">
        <v>77</v>
      </c>
    </row>
    <row r="83" spans="2:7" ht="36">
      <c r="B83" s="119" t="s">
        <v>99</v>
      </c>
      <c r="C83" s="64" t="s">
        <v>54</v>
      </c>
      <c r="D83" s="64" t="s">
        <v>100</v>
      </c>
      <c r="E83" s="64" t="s">
        <v>97</v>
      </c>
      <c r="F83" s="64" t="s">
        <v>96</v>
      </c>
      <c r="G83" s="139"/>
    </row>
    <row r="84" spans="2:7" ht="23.25">
      <c r="B84" s="120">
        <v>5</v>
      </c>
      <c r="C84" s="84" t="s">
        <v>28</v>
      </c>
      <c r="D84" s="85">
        <v>15960</v>
      </c>
      <c r="E84" s="86">
        <v>0</v>
      </c>
      <c r="F84" s="87">
        <f>D84-E84</f>
        <v>15960</v>
      </c>
      <c r="G84" s="121"/>
    </row>
    <row r="85" spans="2:7" ht="23.25">
      <c r="B85" s="120">
        <v>6</v>
      </c>
      <c r="C85" s="84" t="s">
        <v>41</v>
      </c>
      <c r="D85" s="85">
        <v>14840</v>
      </c>
      <c r="E85" s="86">
        <v>0</v>
      </c>
      <c r="F85" s="87">
        <f t="shared" ref="F85:F99" si="14">D85-E85</f>
        <v>14840</v>
      </c>
      <c r="G85" s="121"/>
    </row>
    <row r="86" spans="2:7" ht="23.25">
      <c r="B86" s="120">
        <v>7</v>
      </c>
      <c r="C86" s="84" t="s">
        <v>102</v>
      </c>
      <c r="D86" s="85">
        <f>مجمع!E57</f>
        <v>0</v>
      </c>
      <c r="E86" s="86">
        <v>0</v>
      </c>
      <c r="F86" s="87">
        <f t="shared" si="14"/>
        <v>0</v>
      </c>
      <c r="G86" s="121"/>
    </row>
    <row r="87" spans="2:7" ht="23.25">
      <c r="B87" s="120">
        <v>12</v>
      </c>
      <c r="C87" s="84" t="s">
        <v>41</v>
      </c>
      <c r="D87" s="85">
        <v>35000</v>
      </c>
      <c r="E87" s="86">
        <v>0</v>
      </c>
      <c r="F87" s="87">
        <f t="shared" si="14"/>
        <v>35000</v>
      </c>
      <c r="G87" s="121"/>
    </row>
    <row r="88" spans="2:7" ht="23.25">
      <c r="B88" s="120">
        <v>14</v>
      </c>
      <c r="C88" s="84" t="s">
        <v>41</v>
      </c>
      <c r="D88" s="85">
        <v>25200</v>
      </c>
      <c r="E88" s="86">
        <v>0</v>
      </c>
      <c r="F88" s="87">
        <f t="shared" si="14"/>
        <v>25200</v>
      </c>
      <c r="G88" s="121"/>
    </row>
    <row r="89" spans="2:7" ht="23.25">
      <c r="B89" s="120">
        <v>15</v>
      </c>
      <c r="C89" s="84" t="s">
        <v>102</v>
      </c>
      <c r="D89" s="85">
        <v>0</v>
      </c>
      <c r="E89" s="86">
        <v>0</v>
      </c>
      <c r="F89" s="87">
        <f t="shared" si="14"/>
        <v>0</v>
      </c>
      <c r="G89" s="121"/>
    </row>
    <row r="90" spans="2:7" ht="23.25">
      <c r="B90" s="120">
        <v>32</v>
      </c>
      <c r="C90" s="84" t="s">
        <v>41</v>
      </c>
      <c r="D90" s="85">
        <v>26600</v>
      </c>
      <c r="E90" s="86">
        <v>0</v>
      </c>
      <c r="F90" s="87">
        <f t="shared" si="14"/>
        <v>26600</v>
      </c>
      <c r="G90" s="135"/>
    </row>
    <row r="91" spans="2:7" ht="23.25">
      <c r="B91" s="120">
        <v>40</v>
      </c>
      <c r="C91" s="84" t="s">
        <v>41</v>
      </c>
      <c r="D91" s="85">
        <v>15400</v>
      </c>
      <c r="E91" s="86">
        <v>0</v>
      </c>
      <c r="F91" s="87">
        <f t="shared" si="14"/>
        <v>15400</v>
      </c>
      <c r="G91" s="135"/>
    </row>
    <row r="92" spans="2:7" ht="23.25">
      <c r="B92" s="120">
        <v>43</v>
      </c>
      <c r="C92" s="84" t="s">
        <v>41</v>
      </c>
      <c r="D92" s="85">
        <v>14000</v>
      </c>
      <c r="E92" s="86">
        <v>0</v>
      </c>
      <c r="F92" s="87">
        <f t="shared" si="14"/>
        <v>14000</v>
      </c>
      <c r="G92" s="135"/>
    </row>
    <row r="93" spans="2:7" ht="23.25">
      <c r="B93" s="120">
        <v>46</v>
      </c>
      <c r="C93" s="84" t="s">
        <v>41</v>
      </c>
      <c r="D93" s="85">
        <v>26600</v>
      </c>
      <c r="E93" s="86">
        <v>0</v>
      </c>
      <c r="F93" s="87">
        <f t="shared" si="14"/>
        <v>26600</v>
      </c>
      <c r="G93" s="135"/>
    </row>
    <row r="94" spans="2:7" ht="30">
      <c r="B94" s="168" t="s">
        <v>356</v>
      </c>
      <c r="C94" s="169"/>
      <c r="D94" s="103">
        <f>SUM(D84:D93)</f>
        <v>173600</v>
      </c>
      <c r="E94" s="103">
        <f t="shared" ref="E94:F94" si="15">SUM(E84:E93)</f>
        <v>0</v>
      </c>
      <c r="F94" s="103">
        <f t="shared" si="15"/>
        <v>173600</v>
      </c>
      <c r="G94" s="136"/>
    </row>
    <row r="95" spans="2:7" ht="23.25">
      <c r="B95" s="120">
        <v>53</v>
      </c>
      <c r="C95" s="84" t="s">
        <v>41</v>
      </c>
      <c r="D95" s="85">
        <v>14000</v>
      </c>
      <c r="E95" s="86">
        <v>0</v>
      </c>
      <c r="F95" s="87">
        <f t="shared" si="14"/>
        <v>14000</v>
      </c>
      <c r="G95" s="135"/>
    </row>
    <row r="96" spans="2:7" ht="23.25">
      <c r="B96" s="120">
        <v>58</v>
      </c>
      <c r="C96" s="84" t="s">
        <v>41</v>
      </c>
      <c r="D96" s="85">
        <v>21000</v>
      </c>
      <c r="E96" s="86">
        <v>0</v>
      </c>
      <c r="F96" s="87">
        <f t="shared" si="14"/>
        <v>21000</v>
      </c>
      <c r="G96" s="135"/>
    </row>
    <row r="97" spans="2:7" ht="23.25">
      <c r="B97" s="120">
        <v>73</v>
      </c>
      <c r="C97" s="84" t="s">
        <v>41</v>
      </c>
      <c r="D97" s="85">
        <v>44800</v>
      </c>
      <c r="E97" s="86">
        <v>0</v>
      </c>
      <c r="F97" s="87">
        <f t="shared" si="14"/>
        <v>44800</v>
      </c>
      <c r="G97" s="135"/>
    </row>
    <row r="98" spans="2:7" ht="23.25">
      <c r="B98" s="120">
        <v>81</v>
      </c>
      <c r="C98" s="84" t="s">
        <v>41</v>
      </c>
      <c r="D98" s="85">
        <v>23800</v>
      </c>
      <c r="E98" s="86">
        <v>0</v>
      </c>
      <c r="F98" s="87">
        <f t="shared" si="14"/>
        <v>23800</v>
      </c>
      <c r="G98" s="135"/>
    </row>
    <row r="99" spans="2:7" ht="24" thickBot="1">
      <c r="B99" s="120">
        <v>87</v>
      </c>
      <c r="C99" s="84" t="s">
        <v>41</v>
      </c>
      <c r="D99" s="85">
        <v>23800</v>
      </c>
      <c r="E99" s="86">
        <v>0</v>
      </c>
      <c r="F99" s="87">
        <f t="shared" si="14"/>
        <v>23800</v>
      </c>
      <c r="G99" s="135"/>
    </row>
    <row r="100" spans="2:7" ht="43.15" customHeight="1" thickBot="1">
      <c r="B100" s="170" t="s">
        <v>358</v>
      </c>
      <c r="C100" s="170"/>
      <c r="D100" s="103">
        <f>SUM(D95:D99)</f>
        <v>127400</v>
      </c>
      <c r="E100" s="103">
        <f t="shared" ref="E100:F100" si="16">SUM(E95:E99)</f>
        <v>0</v>
      </c>
      <c r="F100" s="103">
        <f t="shared" si="16"/>
        <v>127400</v>
      </c>
      <c r="G100" s="136"/>
    </row>
    <row r="101" spans="2:7" ht="30.75" thickBot="1">
      <c r="B101" s="171" t="s">
        <v>357</v>
      </c>
      <c r="C101" s="172"/>
      <c r="D101" s="126">
        <f>D100+D94</f>
        <v>301000</v>
      </c>
      <c r="E101" s="126">
        <f t="shared" ref="E101:F101" si="17">E100+E94</f>
        <v>0</v>
      </c>
      <c r="F101" s="126">
        <f t="shared" si="17"/>
        <v>301000</v>
      </c>
      <c r="G101" s="141"/>
    </row>
    <row r="102" spans="2:7" ht="23.25">
      <c r="B102" s="95"/>
      <c r="C102" s="96"/>
      <c r="D102" s="65"/>
      <c r="E102" s="57"/>
      <c r="F102" s="66"/>
      <c r="G102" s="140"/>
    </row>
    <row r="103" spans="2:7" ht="15.75" thickBot="1"/>
    <row r="104" spans="2:7" ht="23.25">
      <c r="B104" s="163" t="s">
        <v>105</v>
      </c>
      <c r="C104" s="164"/>
      <c r="D104" s="164"/>
      <c r="E104" s="164"/>
      <c r="F104" s="164"/>
      <c r="G104" s="138" t="s">
        <v>77</v>
      </c>
    </row>
    <row r="105" spans="2:7" ht="36">
      <c r="B105" s="119" t="s">
        <v>99</v>
      </c>
      <c r="C105" s="64" t="s">
        <v>54</v>
      </c>
      <c r="D105" s="64" t="s">
        <v>100</v>
      </c>
      <c r="E105" s="64" t="s">
        <v>97</v>
      </c>
      <c r="F105" s="64" t="s">
        <v>96</v>
      </c>
      <c r="G105" s="139"/>
    </row>
    <row r="106" spans="2:7" ht="23.25">
      <c r="B106" s="120">
        <v>13</v>
      </c>
      <c r="C106" s="84" t="s">
        <v>84</v>
      </c>
      <c r="D106" s="85">
        <v>385008</v>
      </c>
      <c r="E106" s="86">
        <v>0</v>
      </c>
      <c r="F106" s="87">
        <f t="shared" ref="F106:F114" si="18">D106-E106</f>
        <v>385008</v>
      </c>
      <c r="G106" s="121" t="s">
        <v>111</v>
      </c>
    </row>
    <row r="107" spans="2:7" ht="23.25">
      <c r="B107" s="120">
        <v>27</v>
      </c>
      <c r="C107" s="84" t="s">
        <v>79</v>
      </c>
      <c r="D107" s="85">
        <v>1523529</v>
      </c>
      <c r="E107" s="86">
        <v>0</v>
      </c>
      <c r="F107" s="87">
        <f t="shared" si="18"/>
        <v>1523529</v>
      </c>
      <c r="G107" s="121" t="s">
        <v>112</v>
      </c>
    </row>
    <row r="108" spans="2:7" ht="23.25">
      <c r="B108" s="120">
        <v>28</v>
      </c>
      <c r="C108" s="84" t="s">
        <v>83</v>
      </c>
      <c r="D108" s="90">
        <v>1604918</v>
      </c>
      <c r="E108" s="86">
        <v>0</v>
      </c>
      <c r="F108" s="87">
        <f t="shared" si="18"/>
        <v>1604918</v>
      </c>
      <c r="G108" s="121" t="s">
        <v>113</v>
      </c>
    </row>
    <row r="109" spans="2:7" ht="23.25">
      <c r="B109" s="120">
        <v>35</v>
      </c>
      <c r="C109" s="84" t="s">
        <v>84</v>
      </c>
      <c r="D109" s="85">
        <v>646936</v>
      </c>
      <c r="E109" s="86">
        <v>0</v>
      </c>
      <c r="F109" s="87">
        <f t="shared" si="18"/>
        <v>646936</v>
      </c>
      <c r="G109" s="121" t="s">
        <v>114</v>
      </c>
    </row>
    <row r="110" spans="2:7" ht="23.25">
      <c r="B110" s="120">
        <v>39</v>
      </c>
      <c r="C110" s="84" t="s">
        <v>83</v>
      </c>
      <c r="D110" s="85">
        <v>1000000</v>
      </c>
      <c r="E110" s="86">
        <v>0</v>
      </c>
      <c r="F110" s="87">
        <f t="shared" si="18"/>
        <v>1000000</v>
      </c>
      <c r="G110" s="121"/>
    </row>
    <row r="111" spans="2:7" ht="30">
      <c r="B111" s="168" t="s">
        <v>356</v>
      </c>
      <c r="C111" s="169"/>
      <c r="D111" s="103">
        <f>SUM(D106:D110)</f>
        <v>5160391</v>
      </c>
      <c r="E111" s="103">
        <f t="shared" ref="E111:F111" si="19">SUM(E106:E110)</f>
        <v>0</v>
      </c>
      <c r="F111" s="103">
        <f t="shared" si="19"/>
        <v>5160391</v>
      </c>
      <c r="G111" s="125"/>
    </row>
    <row r="112" spans="2:7" ht="23.25">
      <c r="B112" s="120">
        <v>65</v>
      </c>
      <c r="C112" s="84" t="s">
        <v>84</v>
      </c>
      <c r="D112" s="85">
        <v>976096</v>
      </c>
      <c r="E112" s="86">
        <v>0</v>
      </c>
      <c r="F112" s="87">
        <f t="shared" si="18"/>
        <v>976096</v>
      </c>
      <c r="G112" s="121"/>
    </row>
    <row r="113" spans="2:7" ht="23.25">
      <c r="B113" s="120">
        <v>78</v>
      </c>
      <c r="C113" s="84" t="s">
        <v>79</v>
      </c>
      <c r="D113" s="85">
        <v>87800</v>
      </c>
      <c r="E113" s="86">
        <v>0</v>
      </c>
      <c r="F113" s="87">
        <f t="shared" si="18"/>
        <v>87800</v>
      </c>
      <c r="G113" s="121"/>
    </row>
    <row r="114" spans="2:7" ht="24" thickBot="1">
      <c r="B114" s="143">
        <v>100</v>
      </c>
      <c r="C114" s="105" t="s">
        <v>79</v>
      </c>
      <c r="D114" s="85">
        <v>229890</v>
      </c>
      <c r="E114" s="86">
        <v>0</v>
      </c>
      <c r="F114" s="87">
        <f t="shared" si="18"/>
        <v>229890</v>
      </c>
      <c r="G114" s="121"/>
    </row>
    <row r="115" spans="2:7" ht="43.15" customHeight="1" thickBot="1">
      <c r="B115" s="170" t="s">
        <v>358</v>
      </c>
      <c r="C115" s="170"/>
      <c r="D115" s="103">
        <f>SUM(D112:D114)</f>
        <v>1293786</v>
      </c>
      <c r="E115" s="103">
        <f>SUM(E112:E114)</f>
        <v>0</v>
      </c>
      <c r="F115" s="103">
        <f t="shared" ref="F115" si="20">SUM(F112:F113)</f>
        <v>1063896</v>
      </c>
      <c r="G115" s="125"/>
    </row>
    <row r="116" spans="2:7" ht="30.75" thickBot="1">
      <c r="B116" s="171" t="s">
        <v>357</v>
      </c>
      <c r="C116" s="172"/>
      <c r="D116" s="126">
        <f>D111+D115</f>
        <v>6454177</v>
      </c>
      <c r="E116" s="126">
        <f t="shared" ref="E116:F116" si="21">E111+E115</f>
        <v>0</v>
      </c>
      <c r="F116" s="126">
        <f t="shared" si="21"/>
        <v>6224287</v>
      </c>
      <c r="G116" s="127"/>
    </row>
    <row r="117" spans="2:7" ht="30.6" customHeight="1" thickBot="1"/>
    <row r="118" spans="2:7" ht="23.25">
      <c r="B118" s="163" t="s">
        <v>120</v>
      </c>
      <c r="C118" s="164"/>
      <c r="D118" s="164"/>
      <c r="E118" s="164"/>
      <c r="F118" s="164"/>
      <c r="G118" s="159" t="s">
        <v>77</v>
      </c>
    </row>
    <row r="119" spans="2:7" ht="36">
      <c r="B119" s="119" t="s">
        <v>99</v>
      </c>
      <c r="C119" s="64"/>
      <c r="D119" s="64" t="s">
        <v>100</v>
      </c>
      <c r="E119" s="64" t="s">
        <v>97</v>
      </c>
      <c r="F119" s="64" t="s">
        <v>96</v>
      </c>
      <c r="G119" s="160"/>
    </row>
    <row r="120" spans="2:7" ht="23.25">
      <c r="B120" s="120">
        <v>34</v>
      </c>
      <c r="C120" s="84" t="s">
        <v>41</v>
      </c>
      <c r="D120" s="85">
        <v>8550</v>
      </c>
      <c r="E120" s="86">
        <v>0</v>
      </c>
      <c r="F120" s="87">
        <f>D120-E120</f>
        <v>8550</v>
      </c>
      <c r="G120" s="121"/>
    </row>
    <row r="121" spans="2:7" ht="30.75" thickBot="1">
      <c r="B121" s="168" t="s">
        <v>356</v>
      </c>
      <c r="C121" s="169"/>
      <c r="D121" s="103">
        <f>D120</f>
        <v>8550</v>
      </c>
      <c r="E121" s="103">
        <f t="shared" ref="E121:F121" si="22">E120</f>
        <v>0</v>
      </c>
      <c r="F121" s="103">
        <f t="shared" si="22"/>
        <v>8550</v>
      </c>
      <c r="G121" s="125"/>
    </row>
    <row r="122" spans="2:7" ht="45" customHeight="1" thickBot="1">
      <c r="B122" s="170" t="s">
        <v>358</v>
      </c>
      <c r="C122" s="170"/>
      <c r="D122" s="103">
        <v>0</v>
      </c>
      <c r="E122" s="103">
        <v>0</v>
      </c>
      <c r="F122" s="103">
        <f>D122-E122</f>
        <v>0</v>
      </c>
      <c r="G122" s="125"/>
    </row>
    <row r="123" spans="2:7" ht="30.75" thickBot="1">
      <c r="B123" s="171" t="s">
        <v>357</v>
      </c>
      <c r="C123" s="172"/>
      <c r="D123" s="126">
        <f>D121+D122</f>
        <v>8550</v>
      </c>
      <c r="E123" s="126">
        <f t="shared" ref="E123:F123" si="23">E121+E122</f>
        <v>0</v>
      </c>
      <c r="F123" s="126">
        <f t="shared" si="23"/>
        <v>8550</v>
      </c>
      <c r="G123" s="128"/>
    </row>
    <row r="124" spans="2:7" ht="30">
      <c r="B124" s="130"/>
      <c r="C124" s="130"/>
      <c r="D124" s="106"/>
      <c r="E124" s="106"/>
      <c r="F124" s="106"/>
      <c r="G124" s="129"/>
    </row>
    <row r="125" spans="2:7" ht="15.75" thickBot="1"/>
    <row r="126" spans="2:7" ht="23.25">
      <c r="B126" s="163" t="s">
        <v>116</v>
      </c>
      <c r="C126" s="164"/>
      <c r="D126" s="164"/>
      <c r="E126" s="164"/>
      <c r="F126" s="164"/>
      <c r="G126" s="159" t="s">
        <v>77</v>
      </c>
    </row>
    <row r="127" spans="2:7" ht="36">
      <c r="B127" s="119" t="s">
        <v>99</v>
      </c>
      <c r="C127" s="64"/>
      <c r="D127" s="64" t="s">
        <v>100</v>
      </c>
      <c r="E127" s="64" t="s">
        <v>97</v>
      </c>
      <c r="F127" s="64" t="s">
        <v>96</v>
      </c>
      <c r="G127" s="160"/>
    </row>
    <row r="128" spans="2:7" ht="23.25">
      <c r="B128" s="120">
        <v>10</v>
      </c>
      <c r="C128" s="84" t="s">
        <v>61</v>
      </c>
      <c r="D128" s="85">
        <v>56362.5</v>
      </c>
      <c r="E128" s="86">
        <v>0</v>
      </c>
      <c r="F128" s="87">
        <f>D128-E128</f>
        <v>56362.5</v>
      </c>
      <c r="G128" s="121"/>
    </row>
    <row r="129" spans="2:7" ht="23.25">
      <c r="B129" s="120">
        <v>18</v>
      </c>
      <c r="C129" s="84" t="s">
        <v>61</v>
      </c>
      <c r="D129" s="85">
        <v>32895</v>
      </c>
      <c r="E129" s="86">
        <v>0</v>
      </c>
      <c r="F129" s="87">
        <f t="shared" ref="F129:F142" si="24">D129-E129</f>
        <v>32895</v>
      </c>
      <c r="G129" s="121"/>
    </row>
    <row r="130" spans="2:7" ht="23.25">
      <c r="B130" s="120">
        <v>19</v>
      </c>
      <c r="C130" s="84" t="s">
        <v>61</v>
      </c>
      <c r="D130" s="85">
        <v>29612.5</v>
      </c>
      <c r="E130" s="86">
        <v>0</v>
      </c>
      <c r="F130" s="87">
        <f t="shared" si="24"/>
        <v>29612.5</v>
      </c>
      <c r="G130" s="121"/>
    </row>
    <row r="131" spans="2:7" ht="23.25">
      <c r="B131" s="120">
        <v>24</v>
      </c>
      <c r="C131" s="84" t="s">
        <v>61</v>
      </c>
      <c r="D131" s="85">
        <v>16025</v>
      </c>
      <c r="E131" s="86">
        <v>0</v>
      </c>
      <c r="F131" s="87">
        <f t="shared" si="24"/>
        <v>16025</v>
      </c>
      <c r="G131" s="121"/>
    </row>
    <row r="132" spans="2:7" ht="23.25">
      <c r="B132" s="120">
        <v>33</v>
      </c>
      <c r="C132" s="84" t="s">
        <v>61</v>
      </c>
      <c r="D132" s="85">
        <v>35236.300000000003</v>
      </c>
      <c r="E132" s="86">
        <v>0</v>
      </c>
      <c r="F132" s="87">
        <f t="shared" si="24"/>
        <v>35236.300000000003</v>
      </c>
      <c r="G132" s="121"/>
    </row>
    <row r="133" spans="2:7" ht="23.25">
      <c r="B133" s="120">
        <v>41</v>
      </c>
      <c r="C133" s="84" t="s">
        <v>61</v>
      </c>
      <c r="D133" s="85">
        <v>23687.5</v>
      </c>
      <c r="E133" s="86">
        <v>0</v>
      </c>
      <c r="F133" s="85">
        <f t="shared" si="24"/>
        <v>23687.5</v>
      </c>
      <c r="G133" s="121"/>
    </row>
    <row r="134" spans="2:7" ht="23.25">
      <c r="B134" s="120">
        <v>49</v>
      </c>
      <c r="C134" s="84" t="s">
        <v>61</v>
      </c>
      <c r="D134" s="85">
        <v>48575</v>
      </c>
      <c r="E134" s="86">
        <v>0</v>
      </c>
      <c r="F134" s="87">
        <f t="shared" si="24"/>
        <v>48575</v>
      </c>
      <c r="G134" s="135"/>
    </row>
    <row r="135" spans="2:7" ht="30">
      <c r="B135" s="168" t="s">
        <v>356</v>
      </c>
      <c r="C135" s="169"/>
      <c r="D135" s="103">
        <f>SUM(D128:D134)</f>
        <v>242393.8</v>
      </c>
      <c r="E135" s="103">
        <f t="shared" ref="E135:F135" si="25">SUM(E128:E134)</f>
        <v>0</v>
      </c>
      <c r="F135" s="103">
        <f t="shared" si="25"/>
        <v>242393.8</v>
      </c>
      <c r="G135" s="136"/>
    </row>
    <row r="136" spans="2:7" ht="23.25">
      <c r="B136" s="120">
        <v>56</v>
      </c>
      <c r="C136" s="84" t="s">
        <v>61</v>
      </c>
      <c r="D136" s="85">
        <v>30100</v>
      </c>
      <c r="E136" s="86">
        <v>0</v>
      </c>
      <c r="F136" s="87">
        <f t="shared" si="24"/>
        <v>30100</v>
      </c>
      <c r="G136" s="135"/>
    </row>
    <row r="137" spans="2:7" ht="23.25">
      <c r="B137" s="120">
        <v>60</v>
      </c>
      <c r="C137" s="84" t="s">
        <v>61</v>
      </c>
      <c r="D137" s="85">
        <v>29775</v>
      </c>
      <c r="E137" s="86">
        <v>0</v>
      </c>
      <c r="F137" s="87">
        <f t="shared" si="24"/>
        <v>29775</v>
      </c>
      <c r="G137" s="135"/>
    </row>
    <row r="138" spans="2:7" ht="23.25">
      <c r="B138" s="120">
        <v>67</v>
      </c>
      <c r="C138" s="84" t="s">
        <v>61</v>
      </c>
      <c r="D138" s="85">
        <v>28201.3</v>
      </c>
      <c r="E138" s="86">
        <v>0</v>
      </c>
      <c r="F138" s="87">
        <f t="shared" si="24"/>
        <v>28201.3</v>
      </c>
      <c r="G138" s="135"/>
    </row>
    <row r="139" spans="2:7" ht="23.25">
      <c r="B139" s="120">
        <v>75</v>
      </c>
      <c r="C139" s="84" t="s">
        <v>61</v>
      </c>
      <c r="D139" s="85">
        <v>45840</v>
      </c>
      <c r="E139" s="86">
        <v>0</v>
      </c>
      <c r="F139" s="87">
        <f t="shared" si="24"/>
        <v>45840</v>
      </c>
      <c r="G139" s="135"/>
    </row>
    <row r="140" spans="2:7" ht="23.25">
      <c r="B140" s="120">
        <v>83</v>
      </c>
      <c r="C140" s="84" t="s">
        <v>61</v>
      </c>
      <c r="D140" s="85">
        <v>47212.5</v>
      </c>
      <c r="E140" s="86">
        <v>0</v>
      </c>
      <c r="F140" s="87">
        <f t="shared" si="24"/>
        <v>47212.5</v>
      </c>
      <c r="G140" s="135"/>
    </row>
    <row r="141" spans="2:7" ht="23.25">
      <c r="B141" s="120">
        <v>92</v>
      </c>
      <c r="C141" s="84" t="s">
        <v>61</v>
      </c>
      <c r="D141" s="85">
        <v>38812.5</v>
      </c>
      <c r="E141" s="86">
        <v>0</v>
      </c>
      <c r="F141" s="87">
        <f t="shared" si="24"/>
        <v>38812.5</v>
      </c>
      <c r="G141" s="135"/>
    </row>
    <row r="142" spans="2:7" ht="24" thickBot="1">
      <c r="B142" s="120">
        <v>96</v>
      </c>
      <c r="C142" s="84" t="s">
        <v>61</v>
      </c>
      <c r="D142" s="85">
        <v>13150</v>
      </c>
      <c r="E142" s="86">
        <v>0</v>
      </c>
      <c r="F142" s="87">
        <f t="shared" si="24"/>
        <v>13150</v>
      </c>
      <c r="G142" s="135"/>
    </row>
    <row r="143" spans="2:7" ht="43.15" customHeight="1" thickBot="1">
      <c r="B143" s="170" t="s">
        <v>359</v>
      </c>
      <c r="C143" s="170"/>
      <c r="D143" s="103">
        <f>SUM(D136:D142)</f>
        <v>233091.3</v>
      </c>
      <c r="E143" s="103">
        <f t="shared" ref="E143:F143" si="26">SUM(E136:E142)</f>
        <v>0</v>
      </c>
      <c r="F143" s="103">
        <f t="shared" si="26"/>
        <v>233091.3</v>
      </c>
      <c r="G143" s="136"/>
    </row>
    <row r="144" spans="2:7" ht="24.6" customHeight="1" thickBot="1">
      <c r="B144" s="171" t="s">
        <v>357</v>
      </c>
      <c r="C144" s="172"/>
      <c r="D144" s="126">
        <f>D135+D143</f>
        <v>475485.1</v>
      </c>
      <c r="E144" s="126">
        <f t="shared" ref="E144:F144" si="27">E135+E143</f>
        <v>0</v>
      </c>
      <c r="F144" s="126">
        <f t="shared" si="27"/>
        <v>475485.1</v>
      </c>
      <c r="G144" s="137"/>
    </row>
    <row r="145" spans="2:7" ht="24.6" customHeight="1">
      <c r="B145" s="131"/>
      <c r="C145" s="131"/>
      <c r="D145" s="133"/>
      <c r="E145" s="134"/>
      <c r="F145" s="133"/>
      <c r="G145" s="132"/>
    </row>
    <row r="146" spans="2:7" ht="37.15" customHeight="1" thickBot="1"/>
    <row r="147" spans="2:7" ht="23.25">
      <c r="B147" s="163" t="s">
        <v>117</v>
      </c>
      <c r="C147" s="164"/>
      <c r="D147" s="164"/>
      <c r="E147" s="164"/>
      <c r="F147" s="164"/>
      <c r="G147" s="159" t="s">
        <v>77</v>
      </c>
    </row>
    <row r="148" spans="2:7" ht="36">
      <c r="B148" s="119" t="s">
        <v>99</v>
      </c>
      <c r="C148" s="64"/>
      <c r="D148" s="64" t="s">
        <v>100</v>
      </c>
      <c r="E148" s="64" t="s">
        <v>97</v>
      </c>
      <c r="F148" s="64" t="s">
        <v>96</v>
      </c>
      <c r="G148" s="160"/>
    </row>
    <row r="149" spans="2:7" ht="23.25">
      <c r="B149" s="120">
        <v>23</v>
      </c>
      <c r="C149" s="84"/>
      <c r="D149" s="85">
        <v>20000</v>
      </c>
      <c r="E149" s="86">
        <v>0</v>
      </c>
      <c r="F149" s="87">
        <f>D149-E149</f>
        <v>20000</v>
      </c>
      <c r="G149" s="121"/>
    </row>
    <row r="150" spans="2:7" ht="23.25">
      <c r="B150" s="120">
        <v>48</v>
      </c>
      <c r="C150" s="84"/>
      <c r="D150" s="85">
        <v>5000</v>
      </c>
      <c r="E150" s="86">
        <v>0</v>
      </c>
      <c r="F150" s="87">
        <f t="shared" ref="F150:F153" si="28">D150-E150</f>
        <v>5000</v>
      </c>
      <c r="G150" s="121"/>
    </row>
    <row r="151" spans="2:7" ht="30">
      <c r="B151" s="168" t="s">
        <v>356</v>
      </c>
      <c r="C151" s="169"/>
      <c r="D151" s="103">
        <f>SUM(D149:D150)</f>
        <v>25000</v>
      </c>
      <c r="E151" s="103">
        <f t="shared" ref="E151:F151" si="29">SUM(E149:E150)</f>
        <v>0</v>
      </c>
      <c r="F151" s="103">
        <f t="shared" si="29"/>
        <v>25000</v>
      </c>
      <c r="G151" s="125"/>
    </row>
    <row r="152" spans="2:7" ht="23.25">
      <c r="B152" s="120">
        <v>74</v>
      </c>
      <c r="C152" s="84"/>
      <c r="D152" s="85">
        <v>5000</v>
      </c>
      <c r="E152" s="86">
        <v>0</v>
      </c>
      <c r="F152" s="87">
        <f t="shared" si="28"/>
        <v>5000</v>
      </c>
      <c r="G152" s="121"/>
    </row>
    <row r="153" spans="2:7" ht="24" thickBot="1">
      <c r="B153" s="120">
        <v>95</v>
      </c>
      <c r="C153" s="84"/>
      <c r="D153" s="85">
        <v>26500</v>
      </c>
      <c r="E153" s="86">
        <v>0</v>
      </c>
      <c r="F153" s="87">
        <f t="shared" si="28"/>
        <v>26500</v>
      </c>
      <c r="G153" s="121"/>
    </row>
    <row r="154" spans="2:7" ht="43.9" customHeight="1" thickBot="1">
      <c r="B154" s="170" t="s">
        <v>359</v>
      </c>
      <c r="C154" s="170"/>
      <c r="D154" s="103">
        <f>SUM(D152:D153)</f>
        <v>31500</v>
      </c>
      <c r="E154" s="103">
        <f t="shared" ref="E154:F154" si="30">SUM(E152:E153)</f>
        <v>0</v>
      </c>
      <c r="F154" s="103">
        <f t="shared" si="30"/>
        <v>31500</v>
      </c>
      <c r="G154" s="125"/>
    </row>
    <row r="155" spans="2:7" ht="30" customHeight="1" thickBot="1">
      <c r="B155" s="171" t="s">
        <v>357</v>
      </c>
      <c r="C155" s="172"/>
      <c r="D155" s="126">
        <f>D151+D154</f>
        <v>56500</v>
      </c>
      <c r="E155" s="126">
        <f t="shared" ref="E155:F155" si="31">E151+E154</f>
        <v>0</v>
      </c>
      <c r="F155" s="126">
        <f t="shared" si="31"/>
        <v>56500</v>
      </c>
      <c r="G155" s="128"/>
    </row>
    <row r="156" spans="2:7" ht="24" thickBot="1">
      <c r="B156" s="62"/>
      <c r="C156" s="60"/>
      <c r="D156" s="63"/>
      <c r="E156" s="59"/>
      <c r="F156" s="61"/>
      <c r="G156" s="61"/>
    </row>
    <row r="157" spans="2:7" ht="23.25">
      <c r="B157" s="163" t="s">
        <v>118</v>
      </c>
      <c r="C157" s="164"/>
      <c r="D157" s="164"/>
      <c r="E157" s="164"/>
      <c r="F157" s="164"/>
      <c r="G157" s="159" t="s">
        <v>77</v>
      </c>
    </row>
    <row r="158" spans="2:7" ht="36">
      <c r="B158" s="119" t="s">
        <v>99</v>
      </c>
      <c r="C158" s="64"/>
      <c r="D158" s="64" t="s">
        <v>100</v>
      </c>
      <c r="E158" s="64" t="s">
        <v>97</v>
      </c>
      <c r="F158" s="64" t="s">
        <v>96</v>
      </c>
      <c r="G158" s="160"/>
    </row>
    <row r="159" spans="2:7" ht="23.25">
      <c r="B159" s="120">
        <v>29</v>
      </c>
      <c r="C159" s="84" t="s">
        <v>119</v>
      </c>
      <c r="D159" s="85">
        <v>50000</v>
      </c>
      <c r="E159" s="86">
        <v>0</v>
      </c>
      <c r="F159" s="87">
        <f>D159-E159</f>
        <v>50000</v>
      </c>
      <c r="G159" s="121"/>
    </row>
    <row r="160" spans="2:7" ht="30">
      <c r="B160" s="168" t="s">
        <v>356</v>
      </c>
      <c r="C160" s="169"/>
      <c r="D160" s="103">
        <f>D159</f>
        <v>50000</v>
      </c>
      <c r="E160" s="103">
        <f t="shared" ref="E160:F160" si="32">E159</f>
        <v>0</v>
      </c>
      <c r="F160" s="103">
        <f t="shared" si="32"/>
        <v>50000</v>
      </c>
      <c r="G160" s="125"/>
    </row>
    <row r="161" spans="2:7" ht="23.25">
      <c r="B161" s="120">
        <v>77</v>
      </c>
      <c r="C161" s="84" t="s">
        <v>119</v>
      </c>
      <c r="D161" s="85">
        <v>30000</v>
      </c>
      <c r="E161" s="86">
        <v>0</v>
      </c>
      <c r="F161" s="87">
        <f>D161-E161</f>
        <v>30000</v>
      </c>
      <c r="G161" s="121"/>
    </row>
    <row r="162" spans="2:7" ht="24" thickBot="1">
      <c r="B162" s="120">
        <v>85</v>
      </c>
      <c r="C162" s="84" t="s">
        <v>119</v>
      </c>
      <c r="D162" s="85">
        <v>20000</v>
      </c>
      <c r="E162" s="86">
        <v>0</v>
      </c>
      <c r="F162" s="87">
        <f>D162-E162</f>
        <v>20000</v>
      </c>
      <c r="G162" s="121"/>
    </row>
    <row r="163" spans="2:7" ht="40.9" customHeight="1" thickBot="1">
      <c r="B163" s="170" t="s">
        <v>359</v>
      </c>
      <c r="C163" s="170"/>
      <c r="D163" s="103">
        <f>SUM(D161:D162)</f>
        <v>50000</v>
      </c>
      <c r="E163" s="103">
        <f t="shared" ref="E163:F163" si="33">SUM(E161:E162)</f>
        <v>0</v>
      </c>
      <c r="F163" s="103">
        <f t="shared" si="33"/>
        <v>50000</v>
      </c>
      <c r="G163" s="125"/>
    </row>
    <row r="164" spans="2:7" ht="30" customHeight="1" thickBot="1">
      <c r="B164" s="171" t="s">
        <v>357</v>
      </c>
      <c r="C164" s="172"/>
      <c r="D164" s="126">
        <f>D160+D163</f>
        <v>100000</v>
      </c>
      <c r="E164" s="126">
        <f t="shared" ref="E164:F164" si="34">E160+E163</f>
        <v>0</v>
      </c>
      <c r="F164" s="126">
        <f t="shared" si="34"/>
        <v>100000</v>
      </c>
      <c r="G164" s="128"/>
    </row>
    <row r="166" spans="2:7" ht="15.75" thickBot="1"/>
    <row r="167" spans="2:7" ht="23.25">
      <c r="B167" s="163" t="s">
        <v>352</v>
      </c>
      <c r="C167" s="164"/>
      <c r="D167" s="164"/>
      <c r="E167" s="164"/>
      <c r="F167" s="164"/>
      <c r="G167" s="159" t="s">
        <v>77</v>
      </c>
    </row>
    <row r="168" spans="2:7" ht="36">
      <c r="B168" s="119" t="s">
        <v>99</v>
      </c>
      <c r="C168" s="64"/>
      <c r="D168" s="64" t="s">
        <v>100</v>
      </c>
      <c r="E168" s="64" t="s">
        <v>97</v>
      </c>
      <c r="F168" s="64" t="s">
        <v>96</v>
      </c>
      <c r="G168" s="160"/>
    </row>
    <row r="169" spans="2:7" ht="23.25">
      <c r="B169" s="120">
        <v>72</v>
      </c>
      <c r="C169" s="84"/>
      <c r="D169" s="85">
        <v>4500</v>
      </c>
      <c r="E169" s="86">
        <v>0</v>
      </c>
      <c r="F169" s="87">
        <f>D169-E169</f>
        <v>4500</v>
      </c>
      <c r="G169" s="121"/>
    </row>
    <row r="170" spans="2:7" ht="24" thickBot="1">
      <c r="B170" s="120">
        <v>80</v>
      </c>
      <c r="C170" s="84"/>
      <c r="D170" s="85">
        <v>5931</v>
      </c>
      <c r="E170" s="86">
        <v>0</v>
      </c>
      <c r="F170" s="87">
        <f>D170-E170</f>
        <v>5931</v>
      </c>
      <c r="G170" s="121"/>
    </row>
    <row r="171" spans="2:7" ht="42" customHeight="1" thickBot="1">
      <c r="B171" s="170" t="s">
        <v>359</v>
      </c>
      <c r="C171" s="170"/>
      <c r="D171" s="103">
        <f>SUM(D169:D170)</f>
        <v>10431</v>
      </c>
      <c r="E171" s="103">
        <f t="shared" ref="E171:F171" si="35">SUM(E169:E170)</f>
        <v>0</v>
      </c>
      <c r="F171" s="103">
        <f t="shared" si="35"/>
        <v>10431</v>
      </c>
      <c r="G171" s="125"/>
    </row>
    <row r="172" spans="2:7" ht="30.75" thickBot="1">
      <c r="B172" s="171" t="s">
        <v>357</v>
      </c>
      <c r="C172" s="172"/>
      <c r="D172" s="126">
        <f>D171</f>
        <v>10431</v>
      </c>
      <c r="E172" s="126">
        <f t="shared" ref="E172:F172" si="36">E171</f>
        <v>0</v>
      </c>
      <c r="F172" s="126">
        <f t="shared" si="36"/>
        <v>10431</v>
      </c>
      <c r="G172" s="128"/>
    </row>
    <row r="173" spans="2:7" ht="41.45" customHeight="1"/>
    <row r="174" spans="2:7" ht="15.75" thickBot="1"/>
    <row r="175" spans="2:7" ht="23.25">
      <c r="B175" s="163" t="s">
        <v>353</v>
      </c>
      <c r="C175" s="164"/>
      <c r="D175" s="164"/>
      <c r="E175" s="164"/>
      <c r="F175" s="164"/>
      <c r="G175" s="159" t="s">
        <v>77</v>
      </c>
    </row>
    <row r="176" spans="2:7" ht="36">
      <c r="B176" s="119" t="s">
        <v>99</v>
      </c>
      <c r="C176" s="64"/>
      <c r="D176" s="64" t="s">
        <v>100</v>
      </c>
      <c r="E176" s="64" t="s">
        <v>97</v>
      </c>
      <c r="F176" s="64" t="s">
        <v>96</v>
      </c>
      <c r="G176" s="160"/>
    </row>
    <row r="177" spans="2:7" ht="23.25">
      <c r="B177" s="120">
        <v>90</v>
      </c>
      <c r="C177" s="84" t="s">
        <v>326</v>
      </c>
      <c r="D177" s="85">
        <v>4000</v>
      </c>
      <c r="E177" s="86">
        <v>0</v>
      </c>
      <c r="F177" s="87">
        <f>D177-E177</f>
        <v>4000</v>
      </c>
      <c r="G177" s="121"/>
    </row>
    <row r="178" spans="2:7" ht="24" thickBot="1">
      <c r="B178" s="120">
        <v>94</v>
      </c>
      <c r="C178" s="84" t="s">
        <v>326</v>
      </c>
      <c r="D178" s="85">
        <v>3119</v>
      </c>
      <c r="E178" s="86">
        <v>0</v>
      </c>
      <c r="F178" s="87">
        <f>D178-E178</f>
        <v>3119</v>
      </c>
      <c r="G178" s="121"/>
    </row>
    <row r="179" spans="2:7" ht="45" customHeight="1" thickBot="1">
      <c r="B179" s="170" t="s">
        <v>359</v>
      </c>
      <c r="C179" s="170"/>
      <c r="D179" s="103">
        <f>SUM(D177:D178)</f>
        <v>7119</v>
      </c>
      <c r="E179" s="103">
        <f t="shared" ref="E179:F179" si="37">SUM(E177:E178)</f>
        <v>0</v>
      </c>
      <c r="F179" s="103">
        <f t="shared" si="37"/>
        <v>7119</v>
      </c>
      <c r="G179" s="125"/>
    </row>
    <row r="180" spans="2:7" ht="30" customHeight="1" thickBot="1">
      <c r="B180" s="171" t="s">
        <v>357</v>
      </c>
      <c r="C180" s="172"/>
      <c r="D180" s="126">
        <f>D179</f>
        <v>7119</v>
      </c>
      <c r="E180" s="126">
        <f t="shared" ref="E180:F180" si="38">E179</f>
        <v>0</v>
      </c>
      <c r="F180" s="126">
        <f t="shared" si="38"/>
        <v>7119</v>
      </c>
      <c r="G180" s="128"/>
    </row>
    <row r="182" spans="2:7" ht="15.75" thickBot="1"/>
    <row r="183" spans="2:7" ht="22.9" customHeight="1">
      <c r="B183" s="175" t="s">
        <v>354</v>
      </c>
      <c r="C183" s="176"/>
      <c r="D183" s="176"/>
      <c r="E183" s="176"/>
      <c r="F183" s="176"/>
      <c r="G183" s="159" t="s">
        <v>77</v>
      </c>
    </row>
    <row r="184" spans="2:7" ht="36">
      <c r="B184" s="119" t="s">
        <v>99</v>
      </c>
      <c r="C184" s="64"/>
      <c r="D184" s="64" t="s">
        <v>100</v>
      </c>
      <c r="E184" s="64" t="s">
        <v>97</v>
      </c>
      <c r="F184" s="64" t="s">
        <v>96</v>
      </c>
      <c r="G184" s="160"/>
    </row>
    <row r="185" spans="2:7" ht="24" thickBot="1">
      <c r="B185" s="120">
        <v>86</v>
      </c>
      <c r="C185" s="84" t="s">
        <v>306</v>
      </c>
      <c r="D185" s="85">
        <v>28400</v>
      </c>
      <c r="E185" s="86">
        <v>0</v>
      </c>
      <c r="F185" s="87">
        <f>D185-E185</f>
        <v>28400</v>
      </c>
      <c r="G185" s="121"/>
    </row>
    <row r="186" spans="2:7" ht="42" customHeight="1" thickBot="1">
      <c r="B186" s="170" t="s">
        <v>359</v>
      </c>
      <c r="C186" s="170"/>
      <c r="D186" s="103">
        <f>D185</f>
        <v>28400</v>
      </c>
      <c r="E186" s="103">
        <v>0</v>
      </c>
      <c r="F186" s="103">
        <f>D186-E186</f>
        <v>28400</v>
      </c>
      <c r="G186" s="125"/>
    </row>
    <row r="187" spans="2:7" ht="30.75" thickBot="1">
      <c r="B187" s="171" t="s">
        <v>357</v>
      </c>
      <c r="C187" s="172"/>
      <c r="D187" s="104">
        <f>D186</f>
        <v>28400</v>
      </c>
      <c r="E187" s="104">
        <f t="shared" ref="E187:F187" si="39">E186</f>
        <v>0</v>
      </c>
      <c r="F187" s="104">
        <f t="shared" si="39"/>
        <v>28400</v>
      </c>
      <c r="G187" s="127"/>
    </row>
    <row r="191" spans="2:7" ht="15.75" thickBot="1"/>
    <row r="192" spans="2:7" ht="30" customHeight="1" thickBot="1">
      <c r="B192" s="180" t="s">
        <v>356</v>
      </c>
      <c r="C192" s="181"/>
      <c r="D192" s="182"/>
      <c r="E192" s="183">
        <f>SUM(D11,D27,D51,D68,D94,D111,D121,D135,D151,D160)</f>
        <v>8949907</v>
      </c>
      <c r="F192" s="184"/>
    </row>
    <row r="193" spans="2:6" ht="31.15" customHeight="1" thickBot="1">
      <c r="B193" s="177" t="s">
        <v>360</v>
      </c>
      <c r="C193" s="178"/>
      <c r="D193" s="179"/>
      <c r="E193" s="183">
        <f>SUM(D12,D40,D57,D78,D100,D115,D122,D143,D154,D163,D171,D179,D186)</f>
        <v>3373002</v>
      </c>
      <c r="F193" s="184"/>
    </row>
    <row r="194" spans="2:6" ht="30" customHeight="1" thickBot="1">
      <c r="B194" s="180" t="s">
        <v>357</v>
      </c>
      <c r="C194" s="181"/>
      <c r="D194" s="182"/>
      <c r="E194" s="183">
        <f>E192+E193</f>
        <v>12322909</v>
      </c>
      <c r="F194" s="184"/>
    </row>
  </sheetData>
  <mergeCells count="67">
    <mergeCell ref="B193:D193"/>
    <mergeCell ref="B192:D192"/>
    <mergeCell ref="B194:D194"/>
    <mergeCell ref="E192:F192"/>
    <mergeCell ref="E193:F193"/>
    <mergeCell ref="E194:F194"/>
    <mergeCell ref="B172:C172"/>
    <mergeCell ref="B179:C179"/>
    <mergeCell ref="B180:C180"/>
    <mergeCell ref="B186:C186"/>
    <mergeCell ref="B187:C187"/>
    <mergeCell ref="B183:F183"/>
    <mergeCell ref="B155:C155"/>
    <mergeCell ref="B160:C160"/>
    <mergeCell ref="B163:C163"/>
    <mergeCell ref="B164:C164"/>
    <mergeCell ref="B171:C171"/>
    <mergeCell ref="B135:C135"/>
    <mergeCell ref="B143:C143"/>
    <mergeCell ref="B144:C144"/>
    <mergeCell ref="B151:C151"/>
    <mergeCell ref="B154:C154"/>
    <mergeCell ref="B147:F147"/>
    <mergeCell ref="G147:G148"/>
    <mergeCell ref="B157:F157"/>
    <mergeCell ref="G157:G158"/>
    <mergeCell ref="B11:C11"/>
    <mergeCell ref="B27:C27"/>
    <mergeCell ref="B41:C41"/>
    <mergeCell ref="B40:C40"/>
    <mergeCell ref="B12:C12"/>
    <mergeCell ref="B13:C13"/>
    <mergeCell ref="B51:C51"/>
    <mergeCell ref="B57:C57"/>
    <mergeCell ref="B58:C58"/>
    <mergeCell ref="B68:C68"/>
    <mergeCell ref="B78:C78"/>
    <mergeCell ref="B79:C79"/>
    <mergeCell ref="B82:F82"/>
    <mergeCell ref="G118:G119"/>
    <mergeCell ref="B126:F126"/>
    <mergeCell ref="G126:G127"/>
    <mergeCell ref="B116:C116"/>
    <mergeCell ref="B121:C121"/>
    <mergeCell ref="B122:C122"/>
    <mergeCell ref="B123:C123"/>
    <mergeCell ref="B101:C101"/>
    <mergeCell ref="B111:C111"/>
    <mergeCell ref="B115:C115"/>
    <mergeCell ref="B104:F104"/>
    <mergeCell ref="B118:F118"/>
    <mergeCell ref="G183:G184"/>
    <mergeCell ref="B3:F3"/>
    <mergeCell ref="G3:G4"/>
    <mergeCell ref="B16:F16"/>
    <mergeCell ref="B1:G1"/>
    <mergeCell ref="B167:F167"/>
    <mergeCell ref="G167:G168"/>
    <mergeCell ref="B175:F175"/>
    <mergeCell ref="G175:G176"/>
    <mergeCell ref="G16:G17"/>
    <mergeCell ref="B45:F45"/>
    <mergeCell ref="G45:G46"/>
    <mergeCell ref="B61:F61"/>
    <mergeCell ref="G61:G62"/>
    <mergeCell ref="B94:C94"/>
    <mergeCell ref="B100:C100"/>
  </mergeCells>
  <phoneticPr fontId="15" type="noConversion"/>
  <pageMargins left="0.25" right="0.25" top="0.25" bottom="0.25" header="0.3" footer="0.3"/>
  <pageSetup paperSize="9" scale="81" fitToWidth="6" fitToHeight="5" orientation="portrait" r:id="rId1"/>
  <rowBreaks count="5" manualBreakCount="5">
    <brk id="14" max="16383" man="1"/>
    <brk id="43" max="16383" man="1"/>
    <brk id="80" max="16383" man="1"/>
    <brk id="116" max="16383" man="1"/>
    <brk id="155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C16" zoomScale="80" zoomScaleNormal="100" zoomScaleSheetLayoutView="80" workbookViewId="0">
      <selection activeCell="H20" sqref="H20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4" width="19.7109375" style="1" customWidth="1"/>
    <col min="5" max="5" width="14.85546875" style="1" customWidth="1"/>
    <col min="6" max="6" width="23.7109375" style="1" customWidth="1"/>
    <col min="7" max="7" width="30.28515625" style="1" customWidth="1"/>
    <col min="8" max="8" width="41.140625" style="148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22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222"/>
    </row>
    <row r="3" spans="1:8" ht="33" customHeight="1">
      <c r="A3" s="187" t="s">
        <v>0</v>
      </c>
      <c r="B3" s="188"/>
      <c r="C3" s="194">
        <v>45456</v>
      </c>
      <c r="D3" s="195"/>
      <c r="E3" s="196"/>
      <c r="F3" s="10" t="s">
        <v>24</v>
      </c>
      <c r="G3" s="197" t="s">
        <v>62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45456</v>
      </c>
      <c r="H4" s="190"/>
    </row>
    <row r="5" spans="1:8" ht="34.9" customHeight="1">
      <c r="A5" s="187" t="s">
        <v>1</v>
      </c>
      <c r="B5" s="188"/>
      <c r="C5" s="187" t="s">
        <v>83</v>
      </c>
      <c r="D5" s="189"/>
      <c r="E5" s="188"/>
      <c r="F5" s="10" t="s">
        <v>26</v>
      </c>
      <c r="G5" s="190">
        <v>45456</v>
      </c>
      <c r="H5" s="190"/>
    </row>
    <row r="6" spans="1:8" ht="33" customHeight="1">
      <c r="A6" s="187" t="s">
        <v>2</v>
      </c>
      <c r="B6" s="188"/>
      <c r="C6" s="187">
        <v>93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23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24"/>
    </row>
    <row r="9" spans="1:8" ht="35.25">
      <c r="A9" s="12">
        <v>1</v>
      </c>
      <c r="B9" s="11" t="s">
        <v>300</v>
      </c>
      <c r="C9" s="6"/>
      <c r="D9" s="13">
        <v>1</v>
      </c>
      <c r="E9" s="14">
        <v>70</v>
      </c>
      <c r="F9" s="14">
        <f>E9*D9</f>
        <v>70</v>
      </c>
      <c r="G9" s="14">
        <v>2020</v>
      </c>
      <c r="H9" s="144">
        <f>G9*F9</f>
        <v>141400</v>
      </c>
    </row>
    <row r="10" spans="1:8" ht="35.25">
      <c r="A10" s="12">
        <v>2</v>
      </c>
      <c r="B10" s="11" t="s">
        <v>301</v>
      </c>
      <c r="C10" s="6"/>
      <c r="D10" s="13">
        <v>1</v>
      </c>
      <c r="E10" s="14">
        <v>60</v>
      </c>
      <c r="F10" s="14">
        <f t="shared" ref="F10:F12" si="0">E10*D10</f>
        <v>60</v>
      </c>
      <c r="G10" s="14">
        <v>2130</v>
      </c>
      <c r="H10" s="144">
        <f t="shared" ref="H10:H11" si="1">G10*F10</f>
        <v>127800</v>
      </c>
    </row>
    <row r="11" spans="1:8" ht="35.25">
      <c r="A11" s="12">
        <v>3</v>
      </c>
      <c r="B11" s="11" t="s">
        <v>303</v>
      </c>
      <c r="C11" s="6"/>
      <c r="D11" s="13">
        <v>1</v>
      </c>
      <c r="E11" s="14">
        <v>20.170000000000002</v>
      </c>
      <c r="F11" s="14">
        <f t="shared" si="0"/>
        <v>20.170000000000002</v>
      </c>
      <c r="G11" s="14">
        <v>39000</v>
      </c>
      <c r="H11" s="144">
        <f t="shared" si="1"/>
        <v>786630.00000000012</v>
      </c>
    </row>
    <row r="12" spans="1:8" ht="35.25">
      <c r="A12" s="12">
        <v>4</v>
      </c>
      <c r="B12" s="11" t="s">
        <v>304</v>
      </c>
      <c r="C12" s="6"/>
      <c r="D12" s="13">
        <v>1</v>
      </c>
      <c r="E12" s="14">
        <v>-1</v>
      </c>
      <c r="F12" s="14">
        <f t="shared" si="0"/>
        <v>-1</v>
      </c>
      <c r="G12" s="14">
        <v>1000000</v>
      </c>
      <c r="H12" s="144">
        <f>G12*F12</f>
        <v>-1000000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44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44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145"/>
    </row>
    <row r="16" spans="1:8" ht="33" customHeight="1">
      <c r="A16" s="2"/>
      <c r="B16" s="5"/>
      <c r="C16" s="6"/>
      <c r="D16" s="7"/>
      <c r="E16" s="7"/>
      <c r="F16" s="7"/>
      <c r="G16" s="7"/>
      <c r="H16" s="145"/>
    </row>
    <row r="17" spans="1:8" ht="33" customHeight="1">
      <c r="A17" s="2"/>
      <c r="B17" s="5"/>
      <c r="C17" s="6"/>
      <c r="D17" s="7"/>
      <c r="E17" s="7"/>
      <c r="F17" s="7"/>
      <c r="G17" s="7"/>
      <c r="H17" s="145"/>
    </row>
    <row r="18" spans="1:8" ht="33" customHeight="1">
      <c r="A18" s="2"/>
      <c r="B18" s="5"/>
      <c r="C18" s="6"/>
      <c r="D18" s="7"/>
      <c r="E18" s="7"/>
      <c r="F18" s="7"/>
      <c r="G18" s="7"/>
      <c r="H18" s="145"/>
    </row>
    <row r="19" spans="1:8" ht="33" customHeight="1">
      <c r="A19" s="2"/>
      <c r="B19" s="5"/>
      <c r="C19" s="6"/>
      <c r="D19" s="7"/>
      <c r="E19" s="7"/>
      <c r="F19" s="7"/>
      <c r="G19" s="7"/>
      <c r="H19" s="145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46">
        <f>SUM(H9:H14)</f>
        <v>55830</v>
      </c>
    </row>
    <row r="21" spans="1:8" ht="33" customHeight="1">
      <c r="A21" s="211" t="s">
        <v>36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>
        <f>C21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55830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147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4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rightToLeft="1" view="pageBreakPreview" topLeftCell="A6" zoomScale="70" zoomScaleNormal="100" zoomScaleSheetLayoutView="70" workbookViewId="0">
      <selection activeCell="H9" sqref="H9:H25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14" width="14" style="1"/>
    <col min="15" max="15" width="16.7109375" style="1" bestFit="1" customWidth="1"/>
    <col min="16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45456</v>
      </c>
      <c r="D3" s="195"/>
      <c r="E3" s="196"/>
      <c r="F3" s="10" t="s">
        <v>24</v>
      </c>
      <c r="G3" s="197" t="s">
        <v>302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45456</v>
      </c>
      <c r="H4" s="190"/>
    </row>
    <row r="5" spans="1:8" ht="34.9" customHeight="1">
      <c r="A5" s="187" t="s">
        <v>1</v>
      </c>
      <c r="B5" s="188"/>
      <c r="C5" s="187" t="s">
        <v>240</v>
      </c>
      <c r="D5" s="189"/>
      <c r="E5" s="188"/>
      <c r="F5" s="10" t="s">
        <v>26</v>
      </c>
      <c r="G5" s="190">
        <v>45456</v>
      </c>
      <c r="H5" s="190"/>
    </row>
    <row r="6" spans="1:8" ht="33" customHeight="1">
      <c r="A6" s="187" t="s">
        <v>2</v>
      </c>
      <c r="B6" s="188"/>
      <c r="C6" s="187">
        <v>92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/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/>
      <c r="G8" s="203"/>
      <c r="H8" s="203"/>
    </row>
    <row r="9" spans="1:8" ht="35.25">
      <c r="A9" s="12">
        <v>1</v>
      </c>
      <c r="B9" s="11" t="s">
        <v>317</v>
      </c>
      <c r="C9" s="6"/>
      <c r="D9" s="13">
        <v>1</v>
      </c>
      <c r="E9" s="149">
        <v>2</v>
      </c>
      <c r="F9" s="149">
        <f>E9*D9</f>
        <v>2</v>
      </c>
      <c r="G9" s="14">
        <v>300</v>
      </c>
      <c r="H9" s="15">
        <f>G9*F9</f>
        <v>600</v>
      </c>
    </row>
    <row r="10" spans="1:8" ht="35.25">
      <c r="A10" s="12">
        <v>2</v>
      </c>
      <c r="B10" s="11" t="s">
        <v>86</v>
      </c>
      <c r="C10" s="6"/>
      <c r="D10" s="13">
        <v>1</v>
      </c>
      <c r="E10" s="149">
        <v>1</v>
      </c>
      <c r="F10" s="149">
        <f>E10*D10</f>
        <v>1</v>
      </c>
      <c r="G10" s="14">
        <v>275</v>
      </c>
      <c r="H10" s="15">
        <f t="shared" ref="H10:H11" si="0">G10*F10</f>
        <v>275</v>
      </c>
    </row>
    <row r="11" spans="1:8" ht="35.25">
      <c r="A11" s="12">
        <v>3</v>
      </c>
      <c r="B11" s="11" t="s">
        <v>318</v>
      </c>
      <c r="C11" s="6"/>
      <c r="D11" s="13">
        <v>1</v>
      </c>
      <c r="E11" s="149">
        <v>3</v>
      </c>
      <c r="F11" s="149">
        <f t="shared" ref="F11:F23" si="1">E11*D11</f>
        <v>3</v>
      </c>
      <c r="G11" s="14">
        <v>150</v>
      </c>
      <c r="H11" s="15">
        <f t="shared" si="0"/>
        <v>450</v>
      </c>
    </row>
    <row r="12" spans="1:8" ht="35.25">
      <c r="A12" s="12">
        <v>4</v>
      </c>
      <c r="B12" s="11" t="s">
        <v>319</v>
      </c>
      <c r="C12" s="6"/>
      <c r="D12" s="13">
        <v>1</v>
      </c>
      <c r="E12" s="149">
        <v>2</v>
      </c>
      <c r="F12" s="149">
        <f t="shared" si="1"/>
        <v>2</v>
      </c>
      <c r="G12" s="14">
        <v>50</v>
      </c>
      <c r="H12" s="15">
        <f t="shared" ref="H12:H22" si="2">G12*F12</f>
        <v>100</v>
      </c>
    </row>
    <row r="13" spans="1:8" ht="35.25">
      <c r="A13" s="12">
        <v>5</v>
      </c>
      <c r="B13" s="11" t="s">
        <v>258</v>
      </c>
      <c r="C13" s="6"/>
      <c r="D13" s="13">
        <v>1</v>
      </c>
      <c r="E13" s="149">
        <v>10.5</v>
      </c>
      <c r="F13" s="149">
        <f t="shared" si="1"/>
        <v>10.5</v>
      </c>
      <c r="G13" s="14">
        <v>375</v>
      </c>
      <c r="H13" s="15">
        <f t="shared" si="2"/>
        <v>3937.5</v>
      </c>
    </row>
    <row r="14" spans="1:8" ht="35.25">
      <c r="A14" s="12">
        <v>6</v>
      </c>
      <c r="B14" s="11" t="s">
        <v>59</v>
      </c>
      <c r="C14" s="16"/>
      <c r="D14" s="13">
        <v>1</v>
      </c>
      <c r="E14" s="156">
        <v>1</v>
      </c>
      <c r="F14" s="156">
        <f t="shared" si="1"/>
        <v>1</v>
      </c>
      <c r="G14" s="7">
        <v>1000</v>
      </c>
      <c r="H14" s="15">
        <f t="shared" si="2"/>
        <v>1000</v>
      </c>
    </row>
    <row r="15" spans="1:8" ht="33" customHeight="1">
      <c r="A15" s="12">
        <v>7</v>
      </c>
      <c r="B15" s="11" t="s">
        <v>288</v>
      </c>
      <c r="C15" s="6"/>
      <c r="D15" s="13">
        <v>1</v>
      </c>
      <c r="E15" s="156">
        <v>1</v>
      </c>
      <c r="F15" s="156">
        <f t="shared" si="1"/>
        <v>1</v>
      </c>
      <c r="G15" s="7">
        <v>100</v>
      </c>
      <c r="H15" s="7">
        <f t="shared" si="2"/>
        <v>100</v>
      </c>
    </row>
    <row r="16" spans="1:8" ht="33" customHeight="1">
      <c r="A16" s="12">
        <v>8</v>
      </c>
      <c r="B16" s="11" t="s">
        <v>320</v>
      </c>
      <c r="C16" s="6"/>
      <c r="D16" s="13">
        <v>1</v>
      </c>
      <c r="E16" s="156">
        <v>2</v>
      </c>
      <c r="F16" s="156">
        <f t="shared" si="1"/>
        <v>2</v>
      </c>
      <c r="G16" s="7">
        <v>175</v>
      </c>
      <c r="H16" s="7">
        <f t="shared" si="2"/>
        <v>350</v>
      </c>
    </row>
    <row r="17" spans="1:15" ht="33" customHeight="1">
      <c r="A17" s="12">
        <v>9</v>
      </c>
      <c r="B17" s="11" t="s">
        <v>321</v>
      </c>
      <c r="C17" s="6"/>
      <c r="D17" s="13">
        <v>1</v>
      </c>
      <c r="E17" s="156">
        <v>10</v>
      </c>
      <c r="F17" s="156">
        <f t="shared" si="1"/>
        <v>10</v>
      </c>
      <c r="G17" s="7">
        <v>780</v>
      </c>
      <c r="H17" s="7">
        <f t="shared" si="2"/>
        <v>7800</v>
      </c>
    </row>
    <row r="18" spans="1:15" ht="33" customHeight="1">
      <c r="A18" s="12">
        <v>10</v>
      </c>
      <c r="B18" s="11" t="s">
        <v>322</v>
      </c>
      <c r="C18" s="6"/>
      <c r="D18" s="13">
        <v>1</v>
      </c>
      <c r="E18" s="156">
        <v>175</v>
      </c>
      <c r="F18" s="156">
        <f t="shared" si="1"/>
        <v>175</v>
      </c>
      <c r="G18" s="7">
        <v>40</v>
      </c>
      <c r="H18" s="7">
        <f t="shared" si="2"/>
        <v>7000</v>
      </c>
    </row>
    <row r="19" spans="1:15" ht="33" customHeight="1">
      <c r="A19" s="12">
        <v>11</v>
      </c>
      <c r="B19" s="11" t="s">
        <v>296</v>
      </c>
      <c r="C19" s="6"/>
      <c r="D19" s="13">
        <v>1</v>
      </c>
      <c r="E19" s="156">
        <v>5</v>
      </c>
      <c r="F19" s="156">
        <f t="shared" si="1"/>
        <v>5</v>
      </c>
      <c r="G19" s="7">
        <v>250</v>
      </c>
      <c r="H19" s="7">
        <f t="shared" si="2"/>
        <v>1250</v>
      </c>
      <c r="O19" s="81">
        <f>SUM(H17:H20)</f>
        <v>17550</v>
      </c>
    </row>
    <row r="20" spans="1:15" ht="33" customHeight="1">
      <c r="A20" s="12">
        <v>12</v>
      </c>
      <c r="B20" s="11" t="s">
        <v>323</v>
      </c>
      <c r="C20" s="6"/>
      <c r="D20" s="13">
        <v>1</v>
      </c>
      <c r="E20" s="156">
        <v>2</v>
      </c>
      <c r="F20" s="156">
        <f t="shared" si="1"/>
        <v>2</v>
      </c>
      <c r="G20" s="7">
        <v>750</v>
      </c>
      <c r="H20" s="7">
        <f t="shared" si="2"/>
        <v>1500</v>
      </c>
      <c r="O20" s="1">
        <v>11360</v>
      </c>
    </row>
    <row r="21" spans="1:15" ht="33" customHeight="1">
      <c r="A21" s="12">
        <v>13</v>
      </c>
      <c r="B21" s="11" t="s">
        <v>324</v>
      </c>
      <c r="C21" s="6"/>
      <c r="D21" s="13">
        <v>1</v>
      </c>
      <c r="E21" s="156">
        <v>4</v>
      </c>
      <c r="F21" s="156">
        <f t="shared" si="1"/>
        <v>4</v>
      </c>
      <c r="G21" s="7">
        <v>250</v>
      </c>
      <c r="H21" s="7">
        <f t="shared" si="2"/>
        <v>1000</v>
      </c>
      <c r="O21" s="1">
        <v>5500</v>
      </c>
    </row>
    <row r="22" spans="1:15" ht="33" customHeight="1">
      <c r="A22" s="12">
        <v>14</v>
      </c>
      <c r="B22" s="11" t="s">
        <v>334</v>
      </c>
      <c r="C22" s="6"/>
      <c r="D22" s="13">
        <v>1</v>
      </c>
      <c r="E22" s="156">
        <v>25</v>
      </c>
      <c r="F22" s="156">
        <f t="shared" si="1"/>
        <v>25</v>
      </c>
      <c r="G22" s="7">
        <v>250</v>
      </c>
      <c r="H22" s="7">
        <f t="shared" si="2"/>
        <v>6250</v>
      </c>
      <c r="O22" s="74">
        <f>O19-O20-O21</f>
        <v>690</v>
      </c>
    </row>
    <row r="23" spans="1:15" ht="33" customHeight="1">
      <c r="A23" s="12">
        <v>15</v>
      </c>
      <c r="B23" s="11" t="s">
        <v>335</v>
      </c>
      <c r="C23" s="6"/>
      <c r="D23" s="13">
        <v>1</v>
      </c>
      <c r="E23" s="156">
        <v>1</v>
      </c>
      <c r="F23" s="156">
        <f t="shared" si="1"/>
        <v>1</v>
      </c>
      <c r="G23" s="7">
        <v>200</v>
      </c>
      <c r="H23" s="7">
        <f t="shared" ref="H23:H25" si="3">G23*F23</f>
        <v>200</v>
      </c>
    </row>
    <row r="24" spans="1:15" ht="33" customHeight="1">
      <c r="A24" s="12">
        <v>16</v>
      </c>
      <c r="B24" s="11" t="s">
        <v>336</v>
      </c>
      <c r="C24" s="6"/>
      <c r="D24" s="13">
        <v>1</v>
      </c>
      <c r="E24" s="156">
        <v>1</v>
      </c>
      <c r="F24" s="156">
        <v>4</v>
      </c>
      <c r="G24" s="7">
        <v>1000</v>
      </c>
      <c r="H24" s="7">
        <f t="shared" si="3"/>
        <v>4000</v>
      </c>
    </row>
    <row r="25" spans="1:15" ht="33" customHeight="1">
      <c r="A25" s="12">
        <v>17</v>
      </c>
      <c r="B25" s="11" t="s">
        <v>337</v>
      </c>
      <c r="C25" s="6"/>
      <c r="D25" s="13">
        <v>1</v>
      </c>
      <c r="E25" s="156">
        <v>1</v>
      </c>
      <c r="F25" s="156">
        <v>1</v>
      </c>
      <c r="G25" s="7">
        <v>3000</v>
      </c>
      <c r="H25" s="7">
        <f t="shared" si="3"/>
        <v>3000</v>
      </c>
    </row>
    <row r="26" spans="1:15" ht="33" customHeight="1">
      <c r="A26" s="12">
        <v>18</v>
      </c>
      <c r="B26" s="11"/>
      <c r="C26" s="6"/>
      <c r="D26" s="13">
        <v>1</v>
      </c>
      <c r="E26" s="7"/>
      <c r="F26" s="7"/>
      <c r="G26" s="7"/>
      <c r="H26" s="7"/>
    </row>
    <row r="27" spans="1:15" ht="33" customHeight="1">
      <c r="A27" s="12">
        <v>19</v>
      </c>
      <c r="B27" s="11"/>
      <c r="C27" s="6"/>
      <c r="D27" s="13">
        <v>1</v>
      </c>
      <c r="E27" s="7"/>
      <c r="F27" s="7"/>
      <c r="G27" s="7"/>
      <c r="H27" s="7"/>
    </row>
    <row r="28" spans="1:15" ht="33" customHeight="1">
      <c r="A28" s="12">
        <v>20</v>
      </c>
      <c r="B28" s="11"/>
      <c r="C28" s="6"/>
      <c r="D28" s="13">
        <v>1</v>
      </c>
      <c r="E28" s="7"/>
      <c r="F28" s="7"/>
      <c r="G28" s="7"/>
      <c r="H28" s="7"/>
    </row>
    <row r="29" spans="1:15" ht="33" customHeight="1">
      <c r="A29" s="208" t="s">
        <v>16</v>
      </c>
      <c r="B29" s="209"/>
      <c r="C29" s="209"/>
      <c r="D29" s="209"/>
      <c r="E29" s="209"/>
      <c r="F29" s="209"/>
      <c r="G29" s="210"/>
      <c r="H29" s="8">
        <f>SUM(H9:H28)</f>
        <v>38812.5</v>
      </c>
    </row>
    <row r="30" spans="1:15" ht="33" customHeight="1">
      <c r="A30" s="211" t="str">
        <f>G3</f>
        <v xml:space="preserve">نثريات موقع </v>
      </c>
      <c r="B30" s="4" t="s">
        <v>7</v>
      </c>
      <c r="C30" s="212"/>
      <c r="D30" s="201"/>
      <c r="E30" s="201"/>
      <c r="F30" s="198" t="s">
        <v>21</v>
      </c>
      <c r="G30" s="198"/>
      <c r="H30" s="199"/>
    </row>
    <row r="31" spans="1:15" ht="33" customHeight="1">
      <c r="A31" s="211"/>
      <c r="B31" s="4" t="s">
        <v>8</v>
      </c>
      <c r="C31" s="200"/>
      <c r="D31" s="201"/>
      <c r="E31" s="201"/>
      <c r="F31" s="198" t="s">
        <v>21</v>
      </c>
      <c r="G31" s="198"/>
      <c r="H31" s="199"/>
    </row>
    <row r="32" spans="1:15" ht="33" customHeight="1">
      <c r="A32" s="211"/>
      <c r="B32" s="4" t="s">
        <v>9</v>
      </c>
      <c r="C32" s="200">
        <f>C30*0%</f>
        <v>0</v>
      </c>
      <c r="D32" s="201"/>
      <c r="E32" s="201"/>
      <c r="F32" s="198" t="s">
        <v>21</v>
      </c>
      <c r="G32" s="198"/>
      <c r="H32" s="199"/>
    </row>
    <row r="33" spans="1:8" ht="33" customHeight="1">
      <c r="A33" s="211"/>
      <c r="B33" s="4" t="s">
        <v>10</v>
      </c>
      <c r="C33" s="200">
        <f>C30*0%</f>
        <v>0</v>
      </c>
      <c r="D33" s="201"/>
      <c r="E33" s="201"/>
      <c r="F33" s="198" t="s">
        <v>21</v>
      </c>
      <c r="G33" s="198"/>
      <c r="H33" s="199"/>
    </row>
    <row r="34" spans="1:8" ht="33" customHeight="1">
      <c r="A34" s="211"/>
      <c r="B34" s="4" t="s">
        <v>11</v>
      </c>
      <c r="C34" s="200"/>
      <c r="D34" s="201"/>
      <c r="E34" s="201"/>
      <c r="F34" s="198" t="s">
        <v>21</v>
      </c>
      <c r="G34" s="198"/>
      <c r="H34" s="199"/>
    </row>
    <row r="35" spans="1:8" ht="33" customHeight="1">
      <c r="A35" s="211"/>
      <c r="B35" s="4" t="s">
        <v>12</v>
      </c>
      <c r="C35" s="200">
        <v>0</v>
      </c>
      <c r="D35" s="201"/>
      <c r="E35" s="201"/>
      <c r="F35" s="198" t="s">
        <v>21</v>
      </c>
      <c r="G35" s="198"/>
      <c r="H35" s="199"/>
    </row>
    <row r="36" spans="1:8" ht="33" customHeight="1">
      <c r="A36" s="211"/>
      <c r="B36" s="4" t="s">
        <v>13</v>
      </c>
      <c r="C36" s="200">
        <f>H29-C31</f>
        <v>38812.5</v>
      </c>
      <c r="D36" s="201"/>
      <c r="E36" s="201"/>
      <c r="F36" s="198" t="s">
        <v>21</v>
      </c>
      <c r="G36" s="198"/>
      <c r="H36" s="199"/>
    </row>
    <row r="37" spans="1:8" ht="33" customHeight="1">
      <c r="A37" s="211"/>
      <c r="B37" s="213" t="s">
        <v>17</v>
      </c>
      <c r="C37" s="213"/>
      <c r="D37" s="213"/>
      <c r="E37" s="213"/>
      <c r="F37" s="213"/>
      <c r="G37" s="213"/>
      <c r="H37" s="213"/>
    </row>
    <row r="38" spans="1:8" ht="99.6" customHeight="1">
      <c r="A38" s="211"/>
      <c r="B38" s="214" t="s">
        <v>18</v>
      </c>
      <c r="C38" s="214"/>
      <c r="D38" s="214"/>
      <c r="E38" s="214"/>
      <c r="F38" s="214"/>
      <c r="G38" s="214"/>
      <c r="H38" s="214"/>
    </row>
    <row r="39" spans="1:8" ht="90" customHeight="1">
      <c r="A39" s="211"/>
      <c r="B39" s="214" t="s">
        <v>33</v>
      </c>
      <c r="C39" s="214"/>
      <c r="D39" s="214"/>
      <c r="E39" s="214"/>
      <c r="F39" s="214"/>
      <c r="G39" s="214"/>
      <c r="H39" s="214"/>
    </row>
    <row r="40" spans="1:8" ht="33" customHeight="1">
      <c r="A40" s="3"/>
      <c r="B40" s="3"/>
      <c r="C40" s="3"/>
      <c r="D40" s="3"/>
      <c r="E40" s="3"/>
      <c r="F40" s="3"/>
      <c r="G40" s="3"/>
      <c r="H40" s="3"/>
    </row>
  </sheetData>
  <mergeCells count="39">
    <mergeCell ref="C36:E36"/>
    <mergeCell ref="F36:H36"/>
    <mergeCell ref="A29:G29"/>
    <mergeCell ref="A30:A39"/>
    <mergeCell ref="C30:E30"/>
    <mergeCell ref="F30:H30"/>
    <mergeCell ref="C31:E31"/>
    <mergeCell ref="F31:H31"/>
    <mergeCell ref="C32:E32"/>
    <mergeCell ref="F32:H32"/>
    <mergeCell ref="C33:E33"/>
    <mergeCell ref="F33:H33"/>
    <mergeCell ref="B37:H37"/>
    <mergeCell ref="B38:H38"/>
    <mergeCell ref="B39:H39"/>
    <mergeCell ref="C34:E34"/>
    <mergeCell ref="F34:H34"/>
    <mergeCell ref="C35:E3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5:H35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topLeftCell="A13" zoomScale="70" zoomScaleNormal="100" zoomScaleSheetLayoutView="70" workbookViewId="0">
      <selection activeCell="H19" sqref="H19"/>
    </sheetView>
  </sheetViews>
  <sheetFormatPr defaultColWidth="14" defaultRowHeight="33" customHeight="1"/>
  <cols>
    <col min="1" max="1" width="7.7109375" style="1" customWidth="1"/>
    <col min="2" max="2" width="65.5703125" style="1" bestFit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45456</v>
      </c>
      <c r="D3" s="195"/>
      <c r="E3" s="196"/>
      <c r="F3" s="10" t="s">
        <v>24</v>
      </c>
      <c r="G3" s="197" t="s">
        <v>219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45456</v>
      </c>
      <c r="H4" s="190"/>
    </row>
    <row r="5" spans="1:8" ht="34.9" customHeight="1">
      <c r="A5" s="187" t="s">
        <v>1</v>
      </c>
      <c r="B5" s="188"/>
      <c r="C5" s="187" t="s">
        <v>51</v>
      </c>
      <c r="D5" s="189"/>
      <c r="E5" s="188"/>
      <c r="F5" s="10" t="s">
        <v>26</v>
      </c>
      <c r="G5" s="190">
        <v>45456</v>
      </c>
      <c r="H5" s="190"/>
    </row>
    <row r="6" spans="1:8" ht="33" customHeight="1">
      <c r="A6" s="187" t="s">
        <v>2</v>
      </c>
      <c r="B6" s="188"/>
      <c r="C6" s="187">
        <v>91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58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s="19" customFormat="1" ht="51">
      <c r="A9" s="12">
        <v>1</v>
      </c>
      <c r="B9" s="11" t="s">
        <v>316</v>
      </c>
      <c r="C9" s="18"/>
      <c r="D9" s="13">
        <v>1</v>
      </c>
      <c r="E9" s="149">
        <v>292.45</v>
      </c>
      <c r="F9" s="149">
        <f>E9*D9</f>
        <v>292.45</v>
      </c>
      <c r="G9" s="14">
        <v>575</v>
      </c>
      <c r="H9" s="15">
        <f t="shared" ref="H9:H18" si="0">G9*F9</f>
        <v>168158.75</v>
      </c>
    </row>
    <row r="10" spans="1:8" ht="35.25">
      <c r="A10" s="12">
        <v>2</v>
      </c>
      <c r="B10" s="11"/>
      <c r="C10" s="18"/>
      <c r="D10" s="13"/>
      <c r="E10" s="14"/>
      <c r="F10" s="14">
        <f>D10*E10</f>
        <v>0</v>
      </c>
      <c r="G10" s="14"/>
      <c r="H10" s="15">
        <f>G10*F10</f>
        <v>0</v>
      </c>
    </row>
    <row r="11" spans="1:8" ht="35.25">
      <c r="A11" s="12">
        <v>3</v>
      </c>
      <c r="B11" s="11"/>
      <c r="C11" s="18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18"/>
      <c r="D12" s="13"/>
      <c r="E12" s="14"/>
      <c r="F12" s="14">
        <f t="shared" ref="F12:F17" si="1">E12*D12</f>
        <v>0</v>
      </c>
      <c r="G12" s="14"/>
      <c r="H12" s="15">
        <f t="shared" si="0"/>
        <v>0</v>
      </c>
    </row>
    <row r="13" spans="1:8" ht="35.25">
      <c r="A13" s="12">
        <v>5</v>
      </c>
      <c r="B13" s="11"/>
      <c r="C13" s="18"/>
      <c r="D13" s="13"/>
      <c r="E13" s="14"/>
      <c r="F13" s="14">
        <f t="shared" si="1"/>
        <v>0</v>
      </c>
      <c r="G13" s="14"/>
      <c r="H13" s="15">
        <f t="shared" si="0"/>
        <v>0</v>
      </c>
    </row>
    <row r="14" spans="1:8" ht="35.25">
      <c r="A14" s="12">
        <v>6</v>
      </c>
      <c r="B14" s="11"/>
      <c r="C14" s="18"/>
      <c r="D14" s="13"/>
      <c r="E14" s="14"/>
      <c r="F14" s="14">
        <f t="shared" ref="F14" si="2">D14*E14</f>
        <v>0</v>
      </c>
      <c r="G14" s="14"/>
      <c r="H14" s="15">
        <f t="shared" si="0"/>
        <v>0</v>
      </c>
    </row>
    <row r="15" spans="1:8" ht="35.25">
      <c r="A15" s="12">
        <v>7</v>
      </c>
      <c r="B15" s="11"/>
      <c r="C15" s="18"/>
      <c r="D15" s="13"/>
      <c r="E15" s="14"/>
      <c r="F15" s="14">
        <f t="shared" ref="F15" si="3">E15*D15</f>
        <v>0</v>
      </c>
      <c r="G15" s="14"/>
      <c r="H15" s="15">
        <f t="shared" si="0"/>
        <v>0</v>
      </c>
    </row>
    <row r="16" spans="1:8" ht="35.25">
      <c r="A16" s="12">
        <v>8</v>
      </c>
      <c r="B16" s="11"/>
      <c r="C16" s="18"/>
      <c r="D16" s="13"/>
      <c r="E16" s="14"/>
      <c r="F16" s="14">
        <f t="shared" si="1"/>
        <v>0</v>
      </c>
      <c r="G16" s="14"/>
      <c r="H16" s="15">
        <f t="shared" si="0"/>
        <v>0</v>
      </c>
    </row>
    <row r="17" spans="1:8" ht="35.25">
      <c r="A17" s="12">
        <v>9</v>
      </c>
      <c r="B17" s="11"/>
      <c r="C17" s="18"/>
      <c r="D17" s="13"/>
      <c r="E17" s="14"/>
      <c r="F17" s="14">
        <f t="shared" si="1"/>
        <v>0</v>
      </c>
      <c r="G17" s="14"/>
      <c r="H17" s="15">
        <f t="shared" si="0"/>
        <v>0</v>
      </c>
    </row>
    <row r="18" spans="1:8" ht="35.25">
      <c r="A18" s="12">
        <v>10</v>
      </c>
      <c r="B18" s="11"/>
      <c r="C18" s="18"/>
      <c r="D18" s="13"/>
      <c r="E18" s="14"/>
      <c r="F18" s="14">
        <f t="shared" ref="F18" si="4">D18*E18</f>
        <v>0</v>
      </c>
      <c r="G18" s="14"/>
      <c r="H18" s="15">
        <f t="shared" si="0"/>
        <v>0</v>
      </c>
    </row>
    <row r="19" spans="1:8" ht="33" customHeight="1">
      <c r="A19" s="208" t="s">
        <v>46</v>
      </c>
      <c r="B19" s="209"/>
      <c r="C19" s="209"/>
      <c r="D19" s="209"/>
      <c r="E19" s="209"/>
      <c r="F19" s="209"/>
      <c r="G19" s="210"/>
      <c r="H19" s="150">
        <f>SUM(H9:H18)</f>
        <v>168158.75</v>
      </c>
    </row>
    <row r="20" spans="1:8" ht="33" customHeight="1">
      <c r="A20" s="211" t="str">
        <f>G3</f>
        <v>خرسانات</v>
      </c>
      <c r="B20" s="4" t="s">
        <v>7</v>
      </c>
      <c r="C20" s="212"/>
      <c r="D20" s="201"/>
      <c r="E20" s="201"/>
      <c r="F20" s="198" t="s">
        <v>21</v>
      </c>
      <c r="G20" s="198"/>
      <c r="H20" s="199"/>
    </row>
    <row r="21" spans="1:8" ht="33" customHeight="1">
      <c r="A21" s="211"/>
      <c r="B21" s="4" t="s">
        <v>8</v>
      </c>
      <c r="C21" s="200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9</v>
      </c>
      <c r="C22" s="200">
        <f>C20*0%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10</v>
      </c>
      <c r="C23" s="200">
        <f>C20*0%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11</v>
      </c>
      <c r="C24" s="200"/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12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13</v>
      </c>
      <c r="C26" s="200">
        <v>168000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213" t="s">
        <v>17</v>
      </c>
      <c r="C27" s="213"/>
      <c r="D27" s="213"/>
      <c r="E27" s="213"/>
      <c r="F27" s="213"/>
      <c r="G27" s="213"/>
      <c r="H27" s="213"/>
    </row>
    <row r="28" spans="1:8" ht="99.6" customHeight="1">
      <c r="A28" s="211"/>
      <c r="B28" s="214" t="s">
        <v>18</v>
      </c>
      <c r="C28" s="214"/>
      <c r="D28" s="214"/>
      <c r="E28" s="214"/>
      <c r="F28" s="214"/>
      <c r="G28" s="214"/>
      <c r="H28" s="214"/>
    </row>
    <row r="29" spans="1:8" ht="90" customHeight="1">
      <c r="A29" s="211"/>
      <c r="B29" s="214" t="s">
        <v>33</v>
      </c>
      <c r="C29" s="214"/>
      <c r="D29" s="214"/>
      <c r="E29" s="214"/>
      <c r="F29" s="214"/>
      <c r="G29" s="214"/>
      <c r="H29" s="214"/>
    </row>
    <row r="30" spans="1:8" ht="33" customHeight="1">
      <c r="A30" s="3"/>
      <c r="B30" s="3"/>
      <c r="C30" s="3"/>
      <c r="D30" s="3"/>
      <c r="E30" s="3"/>
      <c r="F30" s="3"/>
      <c r="G30" s="3"/>
      <c r="H30" s="3"/>
    </row>
  </sheetData>
  <mergeCells count="39">
    <mergeCell ref="C26:E26"/>
    <mergeCell ref="F26:H26"/>
    <mergeCell ref="A19:G19"/>
    <mergeCell ref="A20:A29"/>
    <mergeCell ref="C20:E20"/>
    <mergeCell ref="F20:H20"/>
    <mergeCell ref="C21:E21"/>
    <mergeCell ref="F21:H21"/>
    <mergeCell ref="C22:E22"/>
    <mergeCell ref="F22:H22"/>
    <mergeCell ref="C23:E23"/>
    <mergeCell ref="F23:H23"/>
    <mergeCell ref="B27:H27"/>
    <mergeCell ref="B28:H28"/>
    <mergeCell ref="B29:H29"/>
    <mergeCell ref="C24:E24"/>
    <mergeCell ref="F24:H24"/>
    <mergeCell ref="C25:E2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5:H25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A31" sqref="A31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45453</v>
      </c>
      <c r="D3" s="195"/>
      <c r="E3" s="196"/>
      <c r="F3" s="10" t="s">
        <v>24</v>
      </c>
      <c r="G3" s="197" t="s">
        <v>314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45453</v>
      </c>
      <c r="H4" s="190"/>
    </row>
    <row r="5" spans="1:8" ht="34.9" customHeight="1">
      <c r="A5" s="187" t="s">
        <v>1</v>
      </c>
      <c r="B5" s="188"/>
      <c r="C5" s="187" t="s">
        <v>313</v>
      </c>
      <c r="D5" s="189"/>
      <c r="E5" s="188"/>
      <c r="F5" s="10" t="s">
        <v>26</v>
      </c>
      <c r="G5" s="190">
        <v>45453</v>
      </c>
      <c r="H5" s="190"/>
    </row>
    <row r="6" spans="1:8" ht="33" customHeight="1">
      <c r="A6" s="187" t="s">
        <v>2</v>
      </c>
      <c r="B6" s="188"/>
      <c r="C6" s="187">
        <v>90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35.25">
      <c r="A9" s="12">
        <v>1</v>
      </c>
      <c r="B9" s="11" t="s">
        <v>315</v>
      </c>
      <c r="C9" s="6"/>
      <c r="D9" s="13">
        <v>1</v>
      </c>
      <c r="E9" s="14">
        <v>1</v>
      </c>
      <c r="F9" s="14">
        <f>E9*D9</f>
        <v>1</v>
      </c>
      <c r="G9" s="14">
        <v>4000</v>
      </c>
      <c r="H9" s="15">
        <f>G9*F9</f>
        <v>4000</v>
      </c>
    </row>
    <row r="10" spans="1:8" ht="35.25">
      <c r="A10" s="12">
        <v>2</v>
      </c>
      <c r="B10" s="11"/>
      <c r="C10" s="6"/>
      <c r="D10" s="13"/>
      <c r="E10" s="14">
        <v>0</v>
      </c>
      <c r="F10" s="14">
        <f t="shared" ref="F10:F12" si="0">E10*D10</f>
        <v>0</v>
      </c>
      <c r="G10" s="14"/>
      <c r="H10" s="15">
        <f t="shared" ref="H10:H11" si="1">G10*F10</f>
        <v>0</v>
      </c>
    </row>
    <row r="11" spans="1:8" ht="35.2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si="1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SUM(H9:H14)</f>
        <v>4000</v>
      </c>
    </row>
    <row r="21" spans="1:8" ht="33" customHeight="1">
      <c r="A21" s="211" t="str">
        <f>G3</f>
        <v>اعمال كهربية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>
        <f>C21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4000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20" sqref="H20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1.28515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45453</v>
      </c>
      <c r="D3" s="195"/>
      <c r="E3" s="196"/>
      <c r="F3" s="10" t="s">
        <v>24</v>
      </c>
      <c r="G3" s="197" t="s">
        <v>223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45453</v>
      </c>
      <c r="H4" s="190"/>
    </row>
    <row r="5" spans="1:8" ht="34.9" customHeight="1">
      <c r="A5" s="187" t="s">
        <v>1</v>
      </c>
      <c r="B5" s="188"/>
      <c r="C5" s="187" t="s">
        <v>79</v>
      </c>
      <c r="D5" s="189"/>
      <c r="E5" s="188"/>
      <c r="F5" s="10" t="s">
        <v>26</v>
      </c>
      <c r="G5" s="190">
        <v>45453</v>
      </c>
      <c r="H5" s="190"/>
    </row>
    <row r="6" spans="1:8" ht="33" customHeight="1">
      <c r="A6" s="187" t="s">
        <v>2</v>
      </c>
      <c r="B6" s="188"/>
      <c r="C6" s="187">
        <v>89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4">
      <c r="A9" s="12">
        <v>1</v>
      </c>
      <c r="B9" s="49" t="s">
        <v>312</v>
      </c>
      <c r="C9" s="6"/>
      <c r="D9" s="13">
        <v>1</v>
      </c>
      <c r="E9" s="149">
        <v>70</v>
      </c>
      <c r="F9" s="149">
        <f>E9*D9</f>
        <v>70</v>
      </c>
      <c r="G9" s="14">
        <v>2030</v>
      </c>
      <c r="H9" s="15">
        <f>G9*F9</f>
        <v>142100</v>
      </c>
    </row>
    <row r="10" spans="1:8" ht="35.25">
      <c r="A10" s="12">
        <v>2</v>
      </c>
      <c r="B10" s="11"/>
      <c r="C10" s="6"/>
      <c r="D10" s="13"/>
      <c r="E10" s="14"/>
      <c r="F10" s="14">
        <f t="shared" ref="F10:F11" si="0">E10</f>
        <v>0</v>
      </c>
      <c r="G10" s="14"/>
      <c r="H10" s="15">
        <f t="shared" ref="H10:H11" si="1"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142100</v>
      </c>
    </row>
    <row r="21" spans="1:8" ht="33" customHeight="1">
      <c r="A21" s="211" t="str">
        <f>G3</f>
        <v xml:space="preserve">توريد اسمنت 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142100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7" zoomScale="70" zoomScaleNormal="100" zoomScaleSheetLayoutView="70" workbookViewId="0">
      <selection activeCell="H20" sqref="H20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45453</v>
      </c>
      <c r="D3" s="195"/>
      <c r="E3" s="196"/>
      <c r="F3" s="10" t="s">
        <v>24</v>
      </c>
      <c r="G3" s="197" t="s">
        <v>202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45453</v>
      </c>
      <c r="H4" s="190"/>
    </row>
    <row r="5" spans="1:8" ht="34.9" customHeight="1">
      <c r="A5" s="187" t="s">
        <v>1</v>
      </c>
      <c r="B5" s="188"/>
      <c r="C5" s="187" t="s">
        <v>41</v>
      </c>
      <c r="D5" s="189"/>
      <c r="E5" s="188"/>
      <c r="F5" s="10" t="s">
        <v>26</v>
      </c>
      <c r="G5" s="190">
        <v>45453</v>
      </c>
      <c r="H5" s="190"/>
    </row>
    <row r="6" spans="1:8" ht="33" customHeight="1">
      <c r="A6" s="187" t="s">
        <v>2</v>
      </c>
      <c r="B6" s="188"/>
      <c r="C6" s="187">
        <v>88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1">
      <c r="A9" s="12">
        <v>1</v>
      </c>
      <c r="B9" s="11" t="s">
        <v>310</v>
      </c>
      <c r="C9" s="6"/>
      <c r="D9" s="13">
        <v>1</v>
      </c>
      <c r="E9" s="149">
        <v>50</v>
      </c>
      <c r="F9" s="149">
        <f>D9*E9</f>
        <v>50</v>
      </c>
      <c r="G9" s="14">
        <v>140</v>
      </c>
      <c r="H9" s="15">
        <f>G9*F9</f>
        <v>7000</v>
      </c>
    </row>
    <row r="10" spans="1:8" ht="51">
      <c r="A10" s="12">
        <v>2</v>
      </c>
      <c r="B10" s="11" t="s">
        <v>311</v>
      </c>
      <c r="C10" s="6"/>
      <c r="D10" s="13">
        <v>1</v>
      </c>
      <c r="E10" s="149">
        <v>66</v>
      </c>
      <c r="F10" s="149">
        <f>E10*D10</f>
        <v>66</v>
      </c>
      <c r="G10" s="14">
        <v>205</v>
      </c>
      <c r="H10" s="15">
        <f t="shared" ref="H10:H11" si="0">G10*F10</f>
        <v>13530</v>
      </c>
    </row>
    <row r="11" spans="1:8" ht="35.2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20530</v>
      </c>
    </row>
    <row r="21" spans="1:8" ht="33" customHeight="1">
      <c r="A21" s="211" t="str">
        <f>G3</f>
        <v xml:space="preserve">تشوينات 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8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H20-C22</f>
        <v>20530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3" zoomScale="70" zoomScaleNormal="100" zoomScaleSheetLayoutView="70" workbookViewId="0">
      <selection activeCell="H20" sqref="H20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45453</v>
      </c>
      <c r="D3" s="195"/>
      <c r="E3" s="196"/>
      <c r="F3" s="10" t="s">
        <v>24</v>
      </c>
      <c r="G3" s="197" t="s">
        <v>246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45453</v>
      </c>
      <c r="H4" s="190"/>
    </row>
    <row r="5" spans="1:8" ht="34.9" customHeight="1">
      <c r="A5" s="187" t="s">
        <v>1</v>
      </c>
      <c r="B5" s="188"/>
      <c r="C5" s="187" t="s">
        <v>41</v>
      </c>
      <c r="D5" s="189"/>
      <c r="E5" s="188"/>
      <c r="F5" s="10" t="s">
        <v>26</v>
      </c>
      <c r="G5" s="190">
        <v>45453</v>
      </c>
      <c r="H5" s="190"/>
    </row>
    <row r="6" spans="1:8" ht="33" customHeight="1">
      <c r="A6" s="187" t="s">
        <v>2</v>
      </c>
      <c r="B6" s="188"/>
      <c r="C6" s="187">
        <v>87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42</v>
      </c>
      <c r="G8" s="203"/>
      <c r="H8" s="203"/>
    </row>
    <row r="9" spans="1:8" ht="35.25">
      <c r="A9" s="12">
        <v>1</v>
      </c>
      <c r="B9" s="11" t="s">
        <v>309</v>
      </c>
      <c r="C9" s="6"/>
      <c r="D9" s="13">
        <v>17</v>
      </c>
      <c r="E9" s="149">
        <v>20</v>
      </c>
      <c r="F9" s="149">
        <f>E9*D9</f>
        <v>340</v>
      </c>
      <c r="G9" s="14">
        <v>70</v>
      </c>
      <c r="H9" s="15">
        <f>G9*F9</f>
        <v>23800</v>
      </c>
    </row>
    <row r="10" spans="1:8" ht="35.2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23800</v>
      </c>
    </row>
    <row r="21" spans="1:8" ht="33" customHeight="1">
      <c r="A21" s="211" t="str">
        <f>G3</f>
        <v xml:space="preserve">توريد احلال 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8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H20-C22</f>
        <v>23800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honeticPr fontId="15" type="noConversion"/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4" zoomScale="70" zoomScaleNormal="100" zoomScaleSheetLayoutView="70" workbookViewId="0">
      <selection activeCell="B9" sqref="B9:B10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45452</v>
      </c>
      <c r="D3" s="195"/>
      <c r="E3" s="196"/>
      <c r="F3" s="10" t="s">
        <v>24</v>
      </c>
      <c r="G3" s="197" t="s">
        <v>305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45452</v>
      </c>
      <c r="H4" s="190"/>
    </row>
    <row r="5" spans="1:8" ht="34.9" customHeight="1">
      <c r="A5" s="187" t="s">
        <v>1</v>
      </c>
      <c r="B5" s="188"/>
      <c r="C5" s="187" t="s">
        <v>306</v>
      </c>
      <c r="D5" s="189"/>
      <c r="E5" s="188"/>
      <c r="F5" s="10" t="s">
        <v>26</v>
      </c>
      <c r="G5" s="190">
        <v>45452</v>
      </c>
      <c r="H5" s="190"/>
    </row>
    <row r="6" spans="1:8" ht="33" customHeight="1">
      <c r="A6" s="187" t="s">
        <v>2</v>
      </c>
      <c r="B6" s="188"/>
      <c r="C6" s="187">
        <v>86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35.25">
      <c r="A9" s="12">
        <v>1</v>
      </c>
      <c r="B9" s="11" t="s">
        <v>308</v>
      </c>
      <c r="C9" s="6"/>
      <c r="D9" s="13">
        <v>1</v>
      </c>
      <c r="E9" s="149">
        <v>1</v>
      </c>
      <c r="F9" s="149">
        <f>E9*D9</f>
        <v>1</v>
      </c>
      <c r="G9" s="14">
        <v>20300</v>
      </c>
      <c r="H9" s="15">
        <f>G9*F9</f>
        <v>20300</v>
      </c>
    </row>
    <row r="10" spans="1:8" ht="35.25">
      <c r="A10" s="12">
        <v>2</v>
      </c>
      <c r="B10" s="11" t="s">
        <v>307</v>
      </c>
      <c r="C10" s="6"/>
      <c r="D10" s="13">
        <v>1</v>
      </c>
      <c r="E10" s="149">
        <v>1</v>
      </c>
      <c r="F10" s="149">
        <f t="shared" ref="F10:F12" si="0">E10*D10</f>
        <v>1</v>
      </c>
      <c r="G10" s="14">
        <v>8100</v>
      </c>
      <c r="H10" s="15">
        <f>G10*F10</f>
        <v>8100</v>
      </c>
    </row>
    <row r="11" spans="1:8" ht="35.2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ref="H11" si="1">G11*F11</f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7">
        <f>SUM(H9:H14)</f>
        <v>28400</v>
      </c>
    </row>
    <row r="21" spans="1:8" ht="33" customHeight="1">
      <c r="A21" s="211" t="str">
        <f>G3</f>
        <v xml:space="preserve">توريدات كهربية 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>
        <f>C21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28400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4" zoomScale="70" zoomScaleNormal="100" zoomScaleSheetLayoutView="70" workbookViewId="0">
      <selection activeCell="B9" sqref="B9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45449</v>
      </c>
      <c r="D3" s="195"/>
      <c r="E3" s="196"/>
      <c r="F3" s="10" t="s">
        <v>24</v>
      </c>
      <c r="G3" s="197" t="s">
        <v>274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45449</v>
      </c>
      <c r="H4" s="190"/>
    </row>
    <row r="5" spans="1:8" ht="34.9" customHeight="1">
      <c r="A5" s="187" t="s">
        <v>1</v>
      </c>
      <c r="B5" s="188"/>
      <c r="C5" s="187" t="s">
        <v>298</v>
      </c>
      <c r="D5" s="189"/>
      <c r="E5" s="188"/>
      <c r="F5" s="10" t="s">
        <v>26</v>
      </c>
      <c r="G5" s="190">
        <v>45449</v>
      </c>
      <c r="H5" s="190"/>
    </row>
    <row r="6" spans="1:8" ht="33" customHeight="1">
      <c r="A6" s="187" t="s">
        <v>2</v>
      </c>
      <c r="B6" s="188"/>
      <c r="C6" s="187">
        <v>85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4">
      <c r="A9" s="12">
        <v>1</v>
      </c>
      <c r="B9" s="49" t="s">
        <v>299</v>
      </c>
      <c r="C9" s="6"/>
      <c r="D9" s="13">
        <v>1</v>
      </c>
      <c r="E9" s="149">
        <v>1</v>
      </c>
      <c r="F9" s="149">
        <f>E9</f>
        <v>1</v>
      </c>
      <c r="G9" s="14">
        <v>20000</v>
      </c>
      <c r="H9" s="15">
        <f>G9*F9</f>
        <v>20000</v>
      </c>
    </row>
    <row r="10" spans="1:8" ht="35.25">
      <c r="A10" s="12">
        <v>2</v>
      </c>
      <c r="B10" s="49"/>
      <c r="C10" s="6"/>
      <c r="D10" s="13"/>
      <c r="E10" s="14"/>
      <c r="F10" s="14">
        <f t="shared" ref="F10:F11" si="0">E10</f>
        <v>0</v>
      </c>
      <c r="G10" s="14"/>
      <c r="H10" s="15">
        <f t="shared" ref="H10:H11" si="1"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20000</v>
      </c>
    </row>
    <row r="21" spans="1:8" ht="33" customHeight="1">
      <c r="A21" s="211" t="str">
        <f>G3</f>
        <v>تصميم واجهات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25"/>
      <c r="D26" s="226"/>
      <c r="E26" s="226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20000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4" zoomScale="70" zoomScaleNormal="100" zoomScaleSheetLayoutView="70" workbookViewId="0">
      <selection activeCell="B9" sqref="B9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45449</v>
      </c>
      <c r="D3" s="195"/>
      <c r="E3" s="196"/>
      <c r="F3" s="10" t="s">
        <v>24</v>
      </c>
      <c r="G3" s="197" t="s">
        <v>219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45449</v>
      </c>
      <c r="H4" s="190"/>
    </row>
    <row r="5" spans="1:8" ht="34.9" customHeight="1">
      <c r="A5" s="187" t="s">
        <v>1</v>
      </c>
      <c r="B5" s="188"/>
      <c r="C5" s="187" t="s">
        <v>171</v>
      </c>
      <c r="D5" s="189"/>
      <c r="E5" s="188"/>
      <c r="F5" s="10" t="s">
        <v>26</v>
      </c>
      <c r="G5" s="190">
        <v>45449</v>
      </c>
      <c r="H5" s="190"/>
    </row>
    <row r="6" spans="1:8" ht="33" customHeight="1">
      <c r="A6" s="187" t="s">
        <v>2</v>
      </c>
      <c r="B6" s="188"/>
      <c r="C6" s="187">
        <v>84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35.25">
      <c r="A9" s="12">
        <v>1</v>
      </c>
      <c r="B9" s="11" t="s">
        <v>78</v>
      </c>
      <c r="C9" s="6"/>
      <c r="D9" s="13">
        <v>1</v>
      </c>
      <c r="E9" s="149">
        <v>1</v>
      </c>
      <c r="F9" s="149">
        <f>E9*D9</f>
        <v>1</v>
      </c>
      <c r="G9" s="14">
        <v>70000</v>
      </c>
      <c r="H9" s="15">
        <f>G9*F9</f>
        <v>70000</v>
      </c>
    </row>
    <row r="10" spans="1:8" ht="35.25">
      <c r="A10" s="12">
        <v>2</v>
      </c>
      <c r="B10" s="11"/>
      <c r="C10" s="6"/>
      <c r="D10" s="13"/>
      <c r="E10" s="14"/>
      <c r="F10" s="14">
        <f t="shared" ref="F10:F12" si="0">E10*D10</f>
        <v>0</v>
      </c>
      <c r="G10" s="14"/>
      <c r="H10" s="15">
        <f t="shared" ref="H10:H11" si="1">G10*F10</f>
        <v>0</v>
      </c>
    </row>
    <row r="11" spans="1:8" ht="35.2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>
        <v>0</v>
      </c>
      <c r="H11" s="15">
        <f t="shared" si="1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70000</v>
      </c>
    </row>
    <row r="21" spans="1:8" ht="33" customHeight="1">
      <c r="A21" s="211" t="str">
        <f>G3</f>
        <v>خرسانات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>
        <f>C21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70000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rightToLeft="1" tabSelected="1" view="pageBreakPreview" topLeftCell="A19" zoomScaleNormal="145" zoomScaleSheetLayoutView="100" workbookViewId="0">
      <selection activeCell="E60" sqref="E60"/>
    </sheetView>
  </sheetViews>
  <sheetFormatPr defaultRowHeight="15"/>
  <cols>
    <col min="1" max="1" width="3.5703125" customWidth="1"/>
    <col min="2" max="2" width="16.42578125" style="17" bestFit="1" customWidth="1"/>
    <col min="3" max="3" width="15.7109375" style="17" bestFit="1" customWidth="1"/>
    <col min="4" max="4" width="21.140625" bestFit="1" customWidth="1"/>
    <col min="5" max="5" width="20.7109375" bestFit="1" customWidth="1"/>
    <col min="6" max="7" width="19.140625" bestFit="1" customWidth="1"/>
    <col min="8" max="8" width="14.7109375" bestFit="1" customWidth="1"/>
  </cols>
  <sheetData>
    <row r="1" spans="1:8" ht="23.25">
      <c r="A1" s="45"/>
      <c r="B1" s="46" t="s">
        <v>52</v>
      </c>
      <c r="C1" s="52" t="s">
        <v>58</v>
      </c>
      <c r="D1" s="47" t="s">
        <v>53</v>
      </c>
      <c r="E1" s="47" t="s">
        <v>54</v>
      </c>
      <c r="F1" s="47" t="s">
        <v>95</v>
      </c>
      <c r="G1" s="53" t="s">
        <v>96</v>
      </c>
      <c r="H1" s="48" t="s">
        <v>97</v>
      </c>
    </row>
    <row r="2" spans="1:8" ht="23.25">
      <c r="A2" s="45"/>
      <c r="B2" s="75" t="s">
        <v>255</v>
      </c>
      <c r="C2" s="76"/>
      <c r="D2" s="77"/>
      <c r="E2" s="77"/>
      <c r="F2" s="77">
        <v>8949907.0999999996</v>
      </c>
      <c r="G2" s="78">
        <v>8881755.1999999993</v>
      </c>
      <c r="H2" s="56">
        <f>F2-G2</f>
        <v>68151.900000000373</v>
      </c>
    </row>
    <row r="3" spans="1:8" ht="23.25">
      <c r="A3" s="45"/>
      <c r="B3" s="91" t="s">
        <v>121</v>
      </c>
      <c r="C3" s="92">
        <f>'مستخلص 51'!C3</f>
        <v>45418</v>
      </c>
      <c r="D3" s="86" t="str">
        <f>'مستخلص 51'!G3</f>
        <v>اعمال خرسانات</v>
      </c>
      <c r="E3" s="86" t="str">
        <f>'مستخلص 51'!C5</f>
        <v>عيد عويس</v>
      </c>
      <c r="F3" s="87">
        <f>'مستخلص 51'!H19</f>
        <v>50000</v>
      </c>
      <c r="G3" s="93">
        <f>'مستخلص 51'!C26</f>
        <v>50000</v>
      </c>
      <c r="H3" s="88">
        <f>F3-G3</f>
        <v>0</v>
      </c>
    </row>
    <row r="4" spans="1:8" ht="23.25">
      <c r="A4" s="45"/>
      <c r="B4" s="91" t="s">
        <v>122</v>
      </c>
      <c r="C4" s="92">
        <f>'مستخلص (52)'!C3:E3</f>
        <v>45418</v>
      </c>
      <c r="D4" s="86" t="str">
        <f>'مستخلص (52)'!G3</f>
        <v>اعمال خرسانات</v>
      </c>
      <c r="E4" s="86" t="str">
        <f>'مستخلص (52)'!C5</f>
        <v>عيد عويس</v>
      </c>
      <c r="F4" s="87">
        <f>'مستخلص (52)'!H19</f>
        <v>29901.599999999999</v>
      </c>
      <c r="G4" s="93">
        <f>'مستخلص (52)'!C26</f>
        <v>25000</v>
      </c>
      <c r="H4" s="88">
        <f t="shared" ref="H4:H52" si="0">F4-G4</f>
        <v>4901.5999999999985</v>
      </c>
    </row>
    <row r="5" spans="1:8" ht="23.25">
      <c r="A5" s="45"/>
      <c r="B5" s="67" t="s">
        <v>123</v>
      </c>
      <c r="C5" s="68">
        <f>'مستخلص (53)'!C3:E3</f>
        <v>45420</v>
      </c>
      <c r="D5" s="54" t="str">
        <f>'مستخلص (53)'!G3</f>
        <v>توريد احلال</v>
      </c>
      <c r="E5" s="54" t="str">
        <f>'مستخلص (53)'!C5</f>
        <v>احمد وليد</v>
      </c>
      <c r="F5" s="55">
        <f>'مستخلص (53)'!H19</f>
        <v>14000</v>
      </c>
      <c r="G5" s="69">
        <f>'مستخلص (53)'!C26</f>
        <v>14000</v>
      </c>
      <c r="H5" s="56">
        <f t="shared" si="0"/>
        <v>0</v>
      </c>
    </row>
    <row r="6" spans="1:8" ht="23.25">
      <c r="A6" s="45"/>
      <c r="B6" s="67" t="s">
        <v>124</v>
      </c>
      <c r="C6" s="68">
        <f>'مستخلص (54)'!C3:E3</f>
        <v>45420</v>
      </c>
      <c r="D6" s="54" t="str">
        <f>'مستخلص (54)'!G3</f>
        <v>تشوينات</v>
      </c>
      <c r="E6" s="54" t="str">
        <f>'مستخلص (54)'!C5</f>
        <v>احمد وليد</v>
      </c>
      <c r="F6" s="55">
        <f>'مستخلص (54)'!H20</f>
        <v>40700</v>
      </c>
      <c r="G6" s="69">
        <f>'مستخلص (54)'!C27</f>
        <v>40700</v>
      </c>
      <c r="H6" s="56">
        <f t="shared" si="0"/>
        <v>0</v>
      </c>
    </row>
    <row r="7" spans="1:8" ht="23.25">
      <c r="A7" s="45"/>
      <c r="B7" s="91" t="s">
        <v>125</v>
      </c>
      <c r="C7" s="92">
        <f>'مستخلص (55)'!C3:E3</f>
        <v>45420</v>
      </c>
      <c r="D7" s="86" t="str">
        <f>'مستخلص (55)'!G3</f>
        <v>اعمال خرسانات</v>
      </c>
      <c r="E7" s="86" t="str">
        <f>'مستخلص (55)'!C5</f>
        <v>عيد عويس</v>
      </c>
      <c r="F7" s="87">
        <f>'مستخلص (55)'!H20</f>
        <v>50704.650000000009</v>
      </c>
      <c r="G7" s="93">
        <f>'مستخلص (55)'!C27</f>
        <v>45000.000000000007</v>
      </c>
      <c r="H7" s="88">
        <f t="shared" si="0"/>
        <v>5704.6500000000015</v>
      </c>
    </row>
    <row r="8" spans="1:8" ht="23.25">
      <c r="A8" s="45"/>
      <c r="B8" s="67" t="s">
        <v>126</v>
      </c>
      <c r="C8" s="68">
        <f>'مستخلص (56)'!C3:E3</f>
        <v>45421</v>
      </c>
      <c r="D8" s="54" t="str">
        <f>'مستخلص (56)'!G3</f>
        <v>نثريات موقع</v>
      </c>
      <c r="E8" s="54" t="str">
        <f>'مستخلص (56)'!C5</f>
        <v>الموقع</v>
      </c>
      <c r="F8" s="55">
        <f>'مستخلص (56)'!H27</f>
        <v>30100</v>
      </c>
      <c r="G8" s="69">
        <f>'مستخلص (56)'!C34</f>
        <v>30100</v>
      </c>
      <c r="H8" s="56">
        <f t="shared" si="0"/>
        <v>0</v>
      </c>
    </row>
    <row r="9" spans="1:8" ht="23.25">
      <c r="A9" s="45"/>
      <c r="B9" s="91" t="s">
        <v>127</v>
      </c>
      <c r="C9" s="92">
        <f>'مستخلص (57)'!C3:E3</f>
        <v>45423</v>
      </c>
      <c r="D9" s="86" t="str">
        <f>'مستخلص (57)'!G3</f>
        <v>اعمال خرسانات</v>
      </c>
      <c r="E9" s="86" t="str">
        <f>'مستخلص (57)'!C5</f>
        <v>عيد عويس</v>
      </c>
      <c r="F9" s="87">
        <f>'مستخلص (57)'!H20</f>
        <v>28620</v>
      </c>
      <c r="G9" s="93">
        <f>'مستخلص (57)'!C27</f>
        <v>25000</v>
      </c>
      <c r="H9" s="88">
        <f t="shared" si="0"/>
        <v>3620</v>
      </c>
    </row>
    <row r="10" spans="1:8" ht="23.25">
      <c r="A10" s="45"/>
      <c r="B10" s="67" t="s">
        <v>128</v>
      </c>
      <c r="C10" s="68">
        <f>'مستخلص (58)'!C3:E3</f>
        <v>45428</v>
      </c>
      <c r="D10" s="54" t="str">
        <f>'مستخلص (58)'!G3</f>
        <v>توريد احلال</v>
      </c>
      <c r="E10" s="54" t="str">
        <f>'مستخلص (58)'!C5</f>
        <v xml:space="preserve">احمد وليد </v>
      </c>
      <c r="F10" s="55">
        <f>'مستخلص (58)'!H20</f>
        <v>21000</v>
      </c>
      <c r="G10" s="69">
        <f>'مستخلص (58)'!C27</f>
        <v>21000</v>
      </c>
      <c r="H10" s="56">
        <f t="shared" si="0"/>
        <v>0</v>
      </c>
    </row>
    <row r="11" spans="1:8" ht="23.25">
      <c r="A11" s="45"/>
      <c r="B11" s="67" t="s">
        <v>129</v>
      </c>
      <c r="C11" s="68">
        <f>'مستخلص (59)'!C3:E3</f>
        <v>45428</v>
      </c>
      <c r="D11" s="54" t="str">
        <f>'مستخلص (59)'!G3</f>
        <v xml:space="preserve">تشوينات </v>
      </c>
      <c r="E11" s="54" t="str">
        <f>'مستخلص (59)'!C5</f>
        <v>احمد وليد</v>
      </c>
      <c r="F11" s="55">
        <f>'مستخلص (59)'!H20</f>
        <v>94050</v>
      </c>
      <c r="G11" s="69">
        <f>'مستخلص (59)'!C27</f>
        <v>94050</v>
      </c>
      <c r="H11" s="56">
        <f t="shared" si="0"/>
        <v>0</v>
      </c>
    </row>
    <row r="12" spans="1:8" ht="23.25">
      <c r="A12" s="45"/>
      <c r="B12" s="67" t="s">
        <v>130</v>
      </c>
      <c r="C12" s="68">
        <f>'مستخلص (60)'!C3:E3</f>
        <v>45428</v>
      </c>
      <c r="D12" s="57" t="str">
        <f>'مستخلص (60)'!G3</f>
        <v>مصاريف نثرية</v>
      </c>
      <c r="E12" s="57" t="str">
        <f>'مستخلص (60)'!C5</f>
        <v xml:space="preserve">الموقع </v>
      </c>
      <c r="F12" s="55">
        <f>'مستخلص (60)'!H29</f>
        <v>29775</v>
      </c>
      <c r="G12" s="69">
        <f>'مستخلص (60)'!C36</f>
        <v>29775</v>
      </c>
      <c r="H12" s="56">
        <f t="shared" si="0"/>
        <v>0</v>
      </c>
    </row>
    <row r="13" spans="1:8" ht="23.25">
      <c r="A13" s="45"/>
      <c r="B13" s="67" t="s">
        <v>131</v>
      </c>
      <c r="C13" s="68">
        <f>'مستخلص (61)'!C3:E3</f>
        <v>45428</v>
      </c>
      <c r="D13" s="54" t="str">
        <f>'مستخلص (61)'!G3</f>
        <v>توريد اسمنت</v>
      </c>
      <c r="E13" s="54" t="str">
        <f>'مستخلص (61)'!C5</f>
        <v>محمد على</v>
      </c>
      <c r="F13" s="55">
        <f>'مستخلص (61)'!H20</f>
        <v>124200</v>
      </c>
      <c r="G13" s="69">
        <f>'مستخلص (61)'!C27</f>
        <v>124200</v>
      </c>
      <c r="H13" s="56">
        <f t="shared" si="0"/>
        <v>0</v>
      </c>
    </row>
    <row r="14" spans="1:8" ht="23.25">
      <c r="A14" s="45"/>
      <c r="B14" s="91" t="s">
        <v>132</v>
      </c>
      <c r="C14" s="92">
        <f>'مستخلص (62)'!C3:E3</f>
        <v>45431</v>
      </c>
      <c r="D14" s="86" t="str">
        <f>'مستخلص (62)'!G3</f>
        <v>خرسانات</v>
      </c>
      <c r="E14" s="86" t="str">
        <f>'مستخلص (62)'!C5</f>
        <v xml:space="preserve">عيد عويس </v>
      </c>
      <c r="F14" s="87">
        <f>'مستخلص (62)'!H20</f>
        <v>123337.5</v>
      </c>
      <c r="G14" s="93">
        <f>'مستخلص (62)'!C27</f>
        <v>90000</v>
      </c>
      <c r="H14" s="88">
        <f t="shared" si="0"/>
        <v>33337.5</v>
      </c>
    </row>
    <row r="15" spans="1:8" ht="23.25">
      <c r="A15" s="45"/>
      <c r="B15" s="67" t="s">
        <v>133</v>
      </c>
      <c r="C15" s="68">
        <f>'مستخلص (63)'!C3:E3</f>
        <v>45431</v>
      </c>
      <c r="D15" s="54" t="str">
        <f>'مستخلص (63)'!G3</f>
        <v>تشوينات</v>
      </c>
      <c r="E15" s="54" t="str">
        <f>'مستخلص (63)'!C5</f>
        <v>احمد وليد</v>
      </c>
      <c r="F15" s="55">
        <f>'مستخلص (63)'!H20</f>
        <v>23500</v>
      </c>
      <c r="G15" s="69">
        <f>'مستخلص (63)'!C27</f>
        <v>23500</v>
      </c>
      <c r="H15" s="56">
        <f t="shared" si="0"/>
        <v>0</v>
      </c>
    </row>
    <row r="16" spans="1:8" ht="23.25">
      <c r="A16" s="45"/>
      <c r="B16" s="67" t="s">
        <v>134</v>
      </c>
      <c r="C16" s="68">
        <f>'مستخلص (64)'!C3:E3</f>
        <v>45431</v>
      </c>
      <c r="D16" s="54" t="str">
        <f>'مستخلص (64)'!G3</f>
        <v xml:space="preserve">توريد اسمنت </v>
      </c>
      <c r="E16" s="54" t="str">
        <f>'مستخلص (64)'!C5</f>
        <v xml:space="preserve">محمد على </v>
      </c>
      <c r="F16" s="55">
        <f>'مستخلص (64)'!H20</f>
        <v>123600</v>
      </c>
      <c r="G16" s="69">
        <f>'مستخلص (64)'!C27</f>
        <v>123600</v>
      </c>
      <c r="H16" s="56">
        <f t="shared" si="0"/>
        <v>0</v>
      </c>
    </row>
    <row r="17" spans="1:8" ht="23.25">
      <c r="A17" s="45"/>
      <c r="B17" s="67" t="s">
        <v>135</v>
      </c>
      <c r="C17" s="68">
        <f>'مستخلص (65)'!C3:E3</f>
        <v>45435</v>
      </c>
      <c r="D17" s="54" t="str">
        <f>'مستخلص (65)'!G3</f>
        <v>توريد حديد</v>
      </c>
      <c r="E17" s="54" t="str">
        <f>'مستخلص (65)'!C5</f>
        <v>محمد صالح</v>
      </c>
      <c r="F17" s="55">
        <f>'مستخلص (65)'!H20</f>
        <v>976096</v>
      </c>
      <c r="G17" s="69">
        <f>'مستخلص (65)'!C27</f>
        <v>976096</v>
      </c>
      <c r="H17" s="56">
        <f t="shared" si="0"/>
        <v>0</v>
      </c>
    </row>
    <row r="18" spans="1:8" ht="23.25">
      <c r="A18" s="45"/>
      <c r="B18" s="67" t="s">
        <v>136</v>
      </c>
      <c r="C18" s="68">
        <f>'مستخلص (66)'!C3:E3</f>
        <v>45435</v>
      </c>
      <c r="D18" s="54" t="str">
        <f>'مستخلص (66)'!G3</f>
        <v>تشوينات</v>
      </c>
      <c r="E18" s="54" t="str">
        <f>'مستخلص (66)'!C5</f>
        <v>محمد ابو عيشة</v>
      </c>
      <c r="F18" s="55">
        <f>'مستخلص (66)'!H20</f>
        <v>42000</v>
      </c>
      <c r="G18" s="69">
        <f>'مستخلص (66)'!C27</f>
        <v>42000</v>
      </c>
      <c r="H18" s="56">
        <f t="shared" si="0"/>
        <v>0</v>
      </c>
    </row>
    <row r="19" spans="1:8" ht="23.25">
      <c r="A19" s="45"/>
      <c r="B19" s="67" t="s">
        <v>137</v>
      </c>
      <c r="C19" s="68">
        <f>'مستخلص (67)'!C3:E3</f>
        <v>45435</v>
      </c>
      <c r="D19" s="54" t="str">
        <f>'مستخلص (67)'!G3</f>
        <v>نثريات موقع</v>
      </c>
      <c r="E19" s="54" t="str">
        <f>'مستخلص (67)'!C5</f>
        <v>الموقع</v>
      </c>
      <c r="F19" s="55">
        <f>'مستخلص (67)'!H27</f>
        <v>28201.25</v>
      </c>
      <c r="G19" s="69">
        <f>'مستخلص (67)'!C34</f>
        <v>28200</v>
      </c>
      <c r="H19" s="56">
        <f t="shared" si="0"/>
        <v>1.25</v>
      </c>
    </row>
    <row r="20" spans="1:8" ht="23.25">
      <c r="A20" s="45"/>
      <c r="B20" s="67" t="s">
        <v>138</v>
      </c>
      <c r="C20" s="68">
        <f>'مستخلص (68)'!C3:E3</f>
        <v>45436</v>
      </c>
      <c r="D20" s="54" t="str">
        <f>'مستخلص (68)'!G3</f>
        <v>تشوينات</v>
      </c>
      <c r="E20" s="54" t="str">
        <f>'مستخلص (68)'!C5</f>
        <v xml:space="preserve">محمد ابو عيشة </v>
      </c>
      <c r="F20" s="55">
        <f>'مستخلص (68)'!H22</f>
        <v>17480</v>
      </c>
      <c r="G20" s="69">
        <f>'مستخلص (68)'!C29</f>
        <v>17480</v>
      </c>
      <c r="H20" s="56">
        <f t="shared" si="0"/>
        <v>0</v>
      </c>
    </row>
    <row r="21" spans="1:8" ht="23.25">
      <c r="A21" s="45"/>
      <c r="B21" s="67" t="s">
        <v>139</v>
      </c>
      <c r="C21" s="68">
        <f>'مستخلص (69)'!C3:E3</f>
        <v>45437</v>
      </c>
      <c r="D21" s="54" t="str">
        <f>'مستخلص (69)'!G3</f>
        <v>تشوينات</v>
      </c>
      <c r="E21" s="54" t="str">
        <f>'مستخلص (69)'!C5</f>
        <v>احمد وليد</v>
      </c>
      <c r="F21" s="55">
        <f>'مستخلص (69)'!H29</f>
        <v>7700</v>
      </c>
      <c r="G21" s="69">
        <f>'مستخلص (69)'!C36</f>
        <v>7700</v>
      </c>
      <c r="H21" s="56">
        <f t="shared" si="0"/>
        <v>0</v>
      </c>
    </row>
    <row r="22" spans="1:8" ht="23.25">
      <c r="A22" s="45"/>
      <c r="B22" s="91" t="s">
        <v>140</v>
      </c>
      <c r="C22" s="92">
        <f>'مستخلص (70)'!C3:E3</f>
        <v>45438</v>
      </c>
      <c r="D22" s="86" t="str">
        <f>'مستخلص (70)'!G3</f>
        <v xml:space="preserve">خرسانات </v>
      </c>
      <c r="E22" s="86" t="str">
        <f>'مستخلص (70)'!C5</f>
        <v xml:space="preserve">عيد عويس </v>
      </c>
      <c r="F22" s="87">
        <f>'مستخلص (70)'!H20</f>
        <v>46522.904999999999</v>
      </c>
      <c r="G22" s="93">
        <f>'مستخلص (70)'!C27</f>
        <v>41000</v>
      </c>
      <c r="H22" s="88">
        <f t="shared" si="0"/>
        <v>5522.9049999999988</v>
      </c>
    </row>
    <row r="23" spans="1:8" ht="36">
      <c r="A23" s="45"/>
      <c r="B23" s="91" t="s">
        <v>141</v>
      </c>
      <c r="C23" s="92">
        <f>'مستخلص (71)'!C6:E6</f>
        <v>71</v>
      </c>
      <c r="D23" s="86" t="str">
        <f>'مستخلص (71)'!G3</f>
        <v xml:space="preserve">خرسانات </v>
      </c>
      <c r="E23" s="86" t="str">
        <f>'مستخلص (71)'!C5</f>
        <v xml:space="preserve">عيد عويس </v>
      </c>
      <c r="F23" s="87">
        <f>'مستخلص (71)'!H20</f>
        <v>12021.6</v>
      </c>
      <c r="G23" s="93">
        <f>'مستخلص (71)'!C27</f>
        <v>11000</v>
      </c>
      <c r="H23" s="88">
        <f t="shared" si="0"/>
        <v>1021.6000000000004</v>
      </c>
    </row>
    <row r="24" spans="1:8" ht="23.25">
      <c r="A24" s="45"/>
      <c r="B24" s="67" t="s">
        <v>142</v>
      </c>
      <c r="C24" s="68">
        <f>'مستخلص (72)'!C3:E3</f>
        <v>45439</v>
      </c>
      <c r="D24" s="54" t="str">
        <f>'مستخلص (72)'!G3</f>
        <v xml:space="preserve">اعمال خاصة </v>
      </c>
      <c r="E24" s="83" t="str">
        <f>'مستخلص (72)'!C5</f>
        <v>عيد عويس</v>
      </c>
      <c r="F24" s="55">
        <f>'مستخلص (72)'!H20</f>
        <v>4500</v>
      </c>
      <c r="G24" s="69">
        <f>'مستخلص (72)'!C27</f>
        <v>4500</v>
      </c>
      <c r="H24" s="56">
        <f t="shared" si="0"/>
        <v>0</v>
      </c>
    </row>
    <row r="25" spans="1:8" ht="23.25">
      <c r="A25" s="45"/>
      <c r="B25" s="67" t="s">
        <v>143</v>
      </c>
      <c r="C25" s="68">
        <f>'مستخلص (73)'!C3:E3</f>
        <v>45441</v>
      </c>
      <c r="D25" s="54" t="str">
        <f>'مستخلص (73)'!G3</f>
        <v xml:space="preserve">توريد احلال </v>
      </c>
      <c r="E25" s="54" t="str">
        <f>'مستخلص (73)'!C5</f>
        <v>احمد وليد</v>
      </c>
      <c r="F25" s="55">
        <f>'مستخلص (73)'!H20</f>
        <v>44800</v>
      </c>
      <c r="G25" s="69">
        <f>'مستخلص (73)'!C27</f>
        <v>44800</v>
      </c>
      <c r="H25" s="56">
        <f t="shared" si="0"/>
        <v>0</v>
      </c>
    </row>
    <row r="26" spans="1:8" ht="23.25">
      <c r="A26" s="45"/>
      <c r="B26" s="67" t="s">
        <v>144</v>
      </c>
      <c r="C26" s="68">
        <f>'مستخلص (74)'!C3:E3</f>
        <v>45441</v>
      </c>
      <c r="D26" s="57" t="str">
        <f>'مستخلص (74)'!G3</f>
        <v xml:space="preserve">رواتب </v>
      </c>
      <c r="E26" s="57">
        <f>'مستخلص (74)'!C5</f>
        <v>0</v>
      </c>
      <c r="F26" s="55">
        <f>'مستخلص (74)'!H29</f>
        <v>5000</v>
      </c>
      <c r="G26" s="69">
        <f>'مستخلص (74)'!C36</f>
        <v>5000</v>
      </c>
      <c r="H26" s="56">
        <f t="shared" si="0"/>
        <v>0</v>
      </c>
    </row>
    <row r="27" spans="1:8" ht="23.25">
      <c r="A27" s="45"/>
      <c r="B27" s="67" t="s">
        <v>145</v>
      </c>
      <c r="C27" s="68">
        <f>'مستخلص (75)'!C3:E3</f>
        <v>45442</v>
      </c>
      <c r="D27" s="70" t="str">
        <f>'مستخلص (75)'!G3</f>
        <v>نثريات موقع</v>
      </c>
      <c r="E27" s="70" t="str">
        <f>'مستخلص (75)'!C5</f>
        <v>الموقع</v>
      </c>
      <c r="F27" s="71">
        <f>'مستخلص (75)'!H26</f>
        <v>45840</v>
      </c>
      <c r="G27" s="69">
        <f>'مستخلص (75)'!C33</f>
        <v>45840</v>
      </c>
      <c r="H27" s="56">
        <f t="shared" si="0"/>
        <v>0</v>
      </c>
    </row>
    <row r="28" spans="1:8" s="80" customFormat="1" ht="23.25">
      <c r="B28" s="91" t="s">
        <v>146</v>
      </c>
      <c r="C28" s="92">
        <f>'مستخلص (76)'!C3:E3</f>
        <v>45444</v>
      </c>
      <c r="D28" s="86" t="str">
        <f>'مستخلص (76)'!G3</f>
        <v>اعمال الخرسانات</v>
      </c>
      <c r="E28" s="86" t="str">
        <f>'مستخلص (76)'!C5</f>
        <v xml:space="preserve">عيد عويس </v>
      </c>
      <c r="F28" s="87">
        <f>'مستخلص (76)'!H20</f>
        <v>70000</v>
      </c>
      <c r="G28" s="93">
        <f>'مستخلص (76)'!C27</f>
        <v>70000</v>
      </c>
      <c r="H28" s="88">
        <f t="shared" si="0"/>
        <v>0</v>
      </c>
    </row>
    <row r="29" spans="1:8" ht="23.25">
      <c r="B29" s="67" t="s">
        <v>147</v>
      </c>
      <c r="C29" s="68">
        <f>'مستخلص (77)'!C3:E3</f>
        <v>45444</v>
      </c>
      <c r="D29" s="54" t="str">
        <f>'مستخلص (77)'!G3</f>
        <v>تصميم واجهات</v>
      </c>
      <c r="E29" s="54" t="str">
        <f>'مستخلص (77)'!C5</f>
        <v xml:space="preserve">م/محمد حسن </v>
      </c>
      <c r="F29" s="55">
        <f>'مستخلص (77)'!H20</f>
        <v>30000</v>
      </c>
      <c r="G29" s="69">
        <f>'مستخلص (77)'!C27</f>
        <v>30000</v>
      </c>
      <c r="H29" s="56">
        <f t="shared" si="0"/>
        <v>0</v>
      </c>
    </row>
    <row r="30" spans="1:8" ht="23.25">
      <c r="B30" s="67" t="s">
        <v>148</v>
      </c>
      <c r="C30" s="68">
        <f>'مستخلص (78)'!C3:E3</f>
        <v>45446</v>
      </c>
      <c r="D30" s="54" t="str">
        <f>'مستخلص (78)'!G3</f>
        <v>توريد حديد</v>
      </c>
      <c r="E30" s="54" t="str">
        <f>'مستخلص (78)'!C5</f>
        <v xml:space="preserve">محمد على </v>
      </c>
      <c r="F30" s="55">
        <f>'مستخلص (78)'!H20</f>
        <v>87800</v>
      </c>
      <c r="G30" s="69">
        <f>'مستخلص (78)'!C27</f>
        <v>87800</v>
      </c>
      <c r="H30" s="56">
        <f t="shared" si="0"/>
        <v>0</v>
      </c>
    </row>
    <row r="31" spans="1:8" s="80" customFormat="1" ht="23.25">
      <c r="B31" s="91" t="s">
        <v>149</v>
      </c>
      <c r="C31" s="92">
        <f>'مستخلص (79)'!C3:E3</f>
        <v>45447</v>
      </c>
      <c r="D31" s="86" t="str">
        <f>'مستخلص (79)'!G3</f>
        <v>خرسانات</v>
      </c>
      <c r="E31" s="86" t="str">
        <f>'مستخلص (79)'!C5</f>
        <v>عيد عويس</v>
      </c>
      <c r="F31" s="87">
        <f>'مستخلص (79)'!H20</f>
        <v>28857.599999999999</v>
      </c>
      <c r="G31" s="93">
        <f>'مستخلص (79)'!C27</f>
        <v>25000</v>
      </c>
      <c r="H31" s="88">
        <f t="shared" si="0"/>
        <v>3857.5999999999985</v>
      </c>
    </row>
    <row r="32" spans="1:8" ht="23.25">
      <c r="B32" s="67" t="s">
        <v>150</v>
      </c>
      <c r="C32" s="68">
        <f>'مستخلص (80)'!C3:E3</f>
        <v>45447</v>
      </c>
      <c r="D32" s="54" t="str">
        <f>'مستخلص (80)'!G3</f>
        <v>اعمال خاصة</v>
      </c>
      <c r="E32" s="83" t="str">
        <f>'مستخلص (80)'!C5</f>
        <v xml:space="preserve">عيد عويس </v>
      </c>
      <c r="F32" s="55">
        <f>'مستخلص (80)'!H20</f>
        <v>5931</v>
      </c>
      <c r="G32" s="69">
        <f>'مستخلص (80)'!C27</f>
        <v>5931</v>
      </c>
      <c r="H32" s="56">
        <f t="shared" si="0"/>
        <v>0</v>
      </c>
    </row>
    <row r="33" spans="2:8" ht="23.25">
      <c r="B33" s="67" t="s">
        <v>151</v>
      </c>
      <c r="C33" s="68">
        <f>'مستخلص (81)'!C3:E3</f>
        <v>45449</v>
      </c>
      <c r="D33" s="54" t="str">
        <f>'مستخلص (81)'!G3</f>
        <v xml:space="preserve">توريد احلال </v>
      </c>
      <c r="E33" s="54" t="str">
        <f>'مستخلص (81)'!C5</f>
        <v>احمد وليد</v>
      </c>
      <c r="F33" s="55">
        <f>'مستخلص (81)'!H20</f>
        <v>23800</v>
      </c>
      <c r="G33" s="69">
        <f>'مستخلص (81)'!C27</f>
        <v>23800</v>
      </c>
      <c r="H33" s="56">
        <f t="shared" si="0"/>
        <v>0</v>
      </c>
    </row>
    <row r="34" spans="2:8" ht="23.25">
      <c r="B34" s="67" t="s">
        <v>152</v>
      </c>
      <c r="C34" s="68">
        <f>'مستخلص (82)'!C3:E3</f>
        <v>45449</v>
      </c>
      <c r="D34" s="54" t="str">
        <f>'مستخلص (82)'!G3</f>
        <v>تشوينات</v>
      </c>
      <c r="E34" s="54" t="str">
        <f>'مستخلص (82)'!C5</f>
        <v xml:space="preserve">احمد وليد </v>
      </c>
      <c r="F34" s="55">
        <f>'مستخلص (82)'!H20</f>
        <v>26425</v>
      </c>
      <c r="G34" s="69">
        <f>'مستخلص (82)'!C27</f>
        <v>26425</v>
      </c>
      <c r="H34" s="56">
        <f t="shared" si="0"/>
        <v>0</v>
      </c>
    </row>
    <row r="35" spans="2:8" ht="23.25">
      <c r="B35" s="67" t="s">
        <v>153</v>
      </c>
      <c r="C35" s="68">
        <f>'مستخلص (83)'!C3:E3</f>
        <v>45449</v>
      </c>
      <c r="D35" s="57" t="str">
        <f>'مستخلص (83)'!G3</f>
        <v>نثريات موقع</v>
      </c>
      <c r="E35" s="57" t="str">
        <f>'مستخلص (83)'!C5</f>
        <v xml:space="preserve">الموقع </v>
      </c>
      <c r="F35" s="55">
        <f>'مستخلص (83)'!H32</f>
        <v>47212.5</v>
      </c>
      <c r="G35" s="69">
        <f>'مستخلص (83)'!C39</f>
        <v>47212.5</v>
      </c>
      <c r="H35" s="56">
        <f t="shared" si="0"/>
        <v>0</v>
      </c>
    </row>
    <row r="36" spans="2:8" ht="23.25">
      <c r="B36" s="91" t="s">
        <v>154</v>
      </c>
      <c r="C36" s="92">
        <f>'مستخلص (84)'!C3:E3</f>
        <v>45449</v>
      </c>
      <c r="D36" s="86" t="str">
        <f>'مستخلص (84)'!G3</f>
        <v>خرسانات</v>
      </c>
      <c r="E36" s="86" t="str">
        <f>'مستخلص (84)'!C5</f>
        <v>عيد عويس</v>
      </c>
      <c r="F36" s="87">
        <f>'مستخلص (84)'!H20</f>
        <v>70000</v>
      </c>
      <c r="G36" s="93">
        <f>'مستخلص (84)'!C27</f>
        <v>70000</v>
      </c>
      <c r="H36" s="88">
        <f t="shared" si="0"/>
        <v>0</v>
      </c>
    </row>
    <row r="37" spans="2:8" ht="23.45" customHeight="1">
      <c r="B37" s="67" t="s">
        <v>155</v>
      </c>
      <c r="C37" s="68">
        <f>'مستخلص (85)'!C3:E3</f>
        <v>45449</v>
      </c>
      <c r="D37" s="54" t="str">
        <f>'مستخلص (85)'!G3</f>
        <v>تصميم واجهات</v>
      </c>
      <c r="E37" s="54" t="str">
        <f>'مستخلص (85)'!C5</f>
        <v>م/محمد حسن</v>
      </c>
      <c r="F37" s="55">
        <f>'مستخلص (85)'!H20</f>
        <v>20000</v>
      </c>
      <c r="G37" s="69">
        <f>'مستخلص (85)'!C27</f>
        <v>20000</v>
      </c>
      <c r="H37" s="56">
        <f t="shared" si="0"/>
        <v>0</v>
      </c>
    </row>
    <row r="38" spans="2:8" ht="23.25">
      <c r="B38" s="67" t="s">
        <v>156</v>
      </c>
      <c r="C38" s="68">
        <f>'مستخلص (86)'!C3:E3</f>
        <v>45452</v>
      </c>
      <c r="D38" s="70" t="str">
        <f>'مستخلص (86)'!G3</f>
        <v xml:space="preserve">توريدات كهربية </v>
      </c>
      <c r="E38" s="70" t="str">
        <f>'مستخلص (86)'!C5</f>
        <v>محمود مخلوف</v>
      </c>
      <c r="F38" s="55">
        <f>'مستخلص (86)'!H20</f>
        <v>28400</v>
      </c>
      <c r="G38" s="69">
        <f>'مستخلص (86)'!C27</f>
        <v>28400</v>
      </c>
      <c r="H38" s="56">
        <f t="shared" si="0"/>
        <v>0</v>
      </c>
    </row>
    <row r="39" spans="2:8" ht="36">
      <c r="B39" s="67" t="s">
        <v>157</v>
      </c>
      <c r="C39" s="68">
        <f>'مستخلص (87)'!C3:E3</f>
        <v>45453</v>
      </c>
      <c r="D39" s="54" t="str">
        <f>'مستخلص (87)'!G3</f>
        <v xml:space="preserve">توريد احلال </v>
      </c>
      <c r="E39" s="54" t="str">
        <f>'مستخلص (87)'!C5</f>
        <v>احمد وليد</v>
      </c>
      <c r="F39" s="55">
        <f>'مستخلص (87)'!H20</f>
        <v>23800</v>
      </c>
      <c r="G39" s="69">
        <f>'مستخلص (87)'!C27</f>
        <v>23800</v>
      </c>
      <c r="H39" s="56">
        <f t="shared" si="0"/>
        <v>0</v>
      </c>
    </row>
    <row r="40" spans="2:8" ht="36">
      <c r="B40" s="67" t="s">
        <v>158</v>
      </c>
      <c r="C40" s="68">
        <f>'مستخلص (88)'!C3:E3</f>
        <v>45453</v>
      </c>
      <c r="D40" s="54" t="str">
        <f>'مستخلص (88)'!G3</f>
        <v xml:space="preserve">تشوينات </v>
      </c>
      <c r="E40" s="54" t="str">
        <f>'مستخلص (88)'!C5</f>
        <v>احمد وليد</v>
      </c>
      <c r="F40" s="55">
        <f>'مستخلص (88)'!H20</f>
        <v>20530</v>
      </c>
      <c r="G40" s="69">
        <f>'مستخلص (88)'!C27</f>
        <v>20530</v>
      </c>
      <c r="H40" s="56">
        <f t="shared" si="0"/>
        <v>0</v>
      </c>
    </row>
    <row r="41" spans="2:8" ht="36">
      <c r="B41" s="67" t="s">
        <v>159</v>
      </c>
      <c r="C41" s="68">
        <f>'مستخلص (89)'!C3:E3</f>
        <v>45453</v>
      </c>
      <c r="D41" s="54" t="str">
        <f>'مستخلص (89)'!G3</f>
        <v xml:space="preserve">توريد اسمنت </v>
      </c>
      <c r="E41" s="54" t="str">
        <f>'مستخلص (89)'!C5</f>
        <v xml:space="preserve">محمد على </v>
      </c>
      <c r="F41" s="55">
        <f>'مستخلص (89)'!H20</f>
        <v>142100</v>
      </c>
      <c r="G41" s="69">
        <f>'مستخلص (89)'!C27</f>
        <v>142100</v>
      </c>
      <c r="H41" s="56">
        <f t="shared" si="0"/>
        <v>0</v>
      </c>
    </row>
    <row r="42" spans="2:8" ht="36">
      <c r="B42" s="67" t="s">
        <v>160</v>
      </c>
      <c r="C42" s="68">
        <f>'مستخلص (90)'!C3:E3</f>
        <v>45453</v>
      </c>
      <c r="D42" s="54" t="str">
        <f>'مستخلص (90)'!G3</f>
        <v>اعمال كهربية</v>
      </c>
      <c r="E42" s="54" t="str">
        <f>'مستخلص (90)'!C5</f>
        <v xml:space="preserve">احمد حسين </v>
      </c>
      <c r="F42" s="55">
        <f>'مستخلص (90)'!H20</f>
        <v>4000</v>
      </c>
      <c r="G42" s="69">
        <f>'مستخلص (90)'!C27</f>
        <v>4000</v>
      </c>
      <c r="H42" s="56">
        <f t="shared" si="0"/>
        <v>0</v>
      </c>
    </row>
    <row r="43" spans="2:8" ht="36">
      <c r="B43" s="91" t="s">
        <v>161</v>
      </c>
      <c r="C43" s="92">
        <f>'مستخلص (91)'!C3:E3</f>
        <v>45456</v>
      </c>
      <c r="D43" s="89" t="str">
        <f>'مستخلص (91)'!G3</f>
        <v>خرسانات</v>
      </c>
      <c r="E43" s="89" t="str">
        <f>'مستخلص (91)'!C5</f>
        <v xml:space="preserve">عيد عويس </v>
      </c>
      <c r="F43" s="87">
        <f>'مستخلص (91)'!H19</f>
        <v>168158.75</v>
      </c>
      <c r="G43" s="93">
        <f>'مستخلص (91)'!C26</f>
        <v>168000</v>
      </c>
      <c r="H43" s="88">
        <f t="shared" si="0"/>
        <v>158.75</v>
      </c>
    </row>
    <row r="44" spans="2:8" ht="36">
      <c r="B44" s="67" t="s">
        <v>162</v>
      </c>
      <c r="C44" s="68">
        <f>'مستخلص (92)'!C3:E3</f>
        <v>45456</v>
      </c>
      <c r="D44" s="54" t="str">
        <f>'مستخلص (92)'!G3</f>
        <v xml:space="preserve">نثريات موقع </v>
      </c>
      <c r="E44" s="54" t="str">
        <f>'مستخلص (92)'!C5</f>
        <v>الموقع</v>
      </c>
      <c r="F44" s="55">
        <f>'مستخلص (92)'!H29</f>
        <v>38812.5</v>
      </c>
      <c r="G44" s="69">
        <f>'مستخلص (92)'!C36</f>
        <v>38812.5</v>
      </c>
      <c r="H44" s="56">
        <f t="shared" si="0"/>
        <v>0</v>
      </c>
    </row>
    <row r="45" spans="2:8" ht="36">
      <c r="B45" s="67" t="s">
        <v>163</v>
      </c>
      <c r="C45" s="68">
        <f>'مستخلص (93)'!C3:E3</f>
        <v>45456</v>
      </c>
      <c r="D45" s="54" t="str">
        <f>'مستخلص (93)'!G3</f>
        <v>توريد اسمنت</v>
      </c>
      <c r="E45" s="54" t="str">
        <f>'مستخلص (93)'!C5</f>
        <v xml:space="preserve">ايمن مصطفى </v>
      </c>
      <c r="F45" s="55">
        <f>'مستخلص (93)'!H20</f>
        <v>55830</v>
      </c>
      <c r="G45" s="69">
        <f>'مستخلص (93)'!C27</f>
        <v>55830</v>
      </c>
      <c r="H45" s="56">
        <f t="shared" si="0"/>
        <v>0</v>
      </c>
    </row>
    <row r="46" spans="2:8" ht="36">
      <c r="B46" s="67" t="s">
        <v>164</v>
      </c>
      <c r="C46" s="68">
        <f>'مستخلص (94)'!C3:E3</f>
        <v>45456</v>
      </c>
      <c r="D46" s="54" t="str">
        <f>'مستخلص (94)'!G3</f>
        <v xml:space="preserve">اعمال كهربية </v>
      </c>
      <c r="E46" s="54" t="str">
        <f>'مستخلص (94)'!C5</f>
        <v>احمد حسين</v>
      </c>
      <c r="F46" s="55">
        <f>'مستخلص (94)'!H20</f>
        <v>3119</v>
      </c>
      <c r="G46" s="69">
        <f>'مستخلص (94)'!C27</f>
        <v>3119</v>
      </c>
      <c r="H46" s="56">
        <f t="shared" si="0"/>
        <v>0</v>
      </c>
    </row>
    <row r="47" spans="2:8" ht="36">
      <c r="B47" s="67" t="s">
        <v>165</v>
      </c>
      <c r="C47" s="68">
        <f>'مستخلص (95)'!C3:E3</f>
        <v>45470</v>
      </c>
      <c r="D47" s="54" t="str">
        <f>'مستخلص (95)'!G3</f>
        <v>رواتب</v>
      </c>
      <c r="E47" s="54">
        <f>'مستخلص (95)'!C5</f>
        <v>0</v>
      </c>
      <c r="F47" s="55">
        <f>'مستخلص (95)'!H21</f>
        <v>26500</v>
      </c>
      <c r="G47" s="69">
        <f>'مستخلص (95)'!C28</f>
        <v>26500</v>
      </c>
      <c r="H47" s="56">
        <f t="shared" si="0"/>
        <v>0</v>
      </c>
    </row>
    <row r="48" spans="2:8" ht="36">
      <c r="B48" s="67" t="s">
        <v>166</v>
      </c>
      <c r="C48" s="68">
        <f>'مستخلص (96)'!C3:E3</f>
        <v>45470</v>
      </c>
      <c r="D48" s="54" t="str">
        <f>'مستخلص (96)'!G3</f>
        <v>نثريات موقع</v>
      </c>
      <c r="E48" s="54" t="str">
        <f>'مستخلص (96)'!C5</f>
        <v>الموقع</v>
      </c>
      <c r="F48" s="55">
        <f>'مستخلص (96)'!H20</f>
        <v>13150</v>
      </c>
      <c r="G48" s="69">
        <f>'مستخلص (96)'!C27</f>
        <v>13150</v>
      </c>
      <c r="H48" s="56">
        <f t="shared" si="0"/>
        <v>0</v>
      </c>
    </row>
    <row r="49" spans="2:8" ht="36">
      <c r="B49" s="67" t="s">
        <v>167</v>
      </c>
      <c r="C49" s="68">
        <f>'مستخلص (97)'!C3:E3</f>
        <v>45470</v>
      </c>
      <c r="D49" s="54" t="str">
        <f>'مستخلص (97)'!G3</f>
        <v xml:space="preserve">توريد اسمنت </v>
      </c>
      <c r="E49" s="54" t="str">
        <f>'مستخلص (97)'!C5</f>
        <v xml:space="preserve">اسامة عبد القوى </v>
      </c>
      <c r="F49" s="55">
        <f>'مستخلص (97)'!H20</f>
        <v>140000</v>
      </c>
      <c r="G49" s="69">
        <f>'مستخلص (97)'!C27</f>
        <v>140000</v>
      </c>
      <c r="H49" s="56">
        <f t="shared" si="0"/>
        <v>0</v>
      </c>
    </row>
    <row r="50" spans="2:8" ht="23.25">
      <c r="B50" s="91" t="s">
        <v>168</v>
      </c>
      <c r="C50" s="92">
        <f>'مستخلص (98)'!C3:E3</f>
        <v>45474</v>
      </c>
      <c r="D50" s="86" t="str">
        <f>'مستخلص (98)'!G3</f>
        <v>خرسانات</v>
      </c>
      <c r="E50" s="86" t="str">
        <f>'مستخلص (98)'!C5</f>
        <v xml:space="preserve">عيد عويس </v>
      </c>
      <c r="F50" s="87">
        <f>'مستخلص (98)'!H20</f>
        <v>37375</v>
      </c>
      <c r="G50" s="93">
        <f>'مستخلص (98)'!C27</f>
        <v>35000</v>
      </c>
      <c r="H50" s="88">
        <f t="shared" si="0"/>
        <v>2375</v>
      </c>
    </row>
    <row r="51" spans="2:8" ht="23.25">
      <c r="B51" s="67" t="s">
        <v>169</v>
      </c>
      <c r="C51" s="68">
        <f>'مستخلص (99)'!C3:E3</f>
        <v>45475</v>
      </c>
      <c r="D51" s="57" t="str">
        <f>'مستخلص (99)'!G3</f>
        <v>تشوينات</v>
      </c>
      <c r="E51" s="57" t="str">
        <f>'مستخلص (99)'!C5</f>
        <v>احمد وليد</v>
      </c>
      <c r="F51" s="55">
        <f>'مستخلص (99)'!H22</f>
        <v>17660</v>
      </c>
      <c r="G51" s="69">
        <f>'مستخلص (99)'!C29</f>
        <v>17660</v>
      </c>
      <c r="H51" s="56">
        <f t="shared" si="0"/>
        <v>0</v>
      </c>
    </row>
    <row r="52" spans="2:8" ht="23.25">
      <c r="B52" s="67" t="s">
        <v>170</v>
      </c>
      <c r="C52" s="68">
        <f>'مستخلص (100)'!C3:E3</f>
        <v>45475</v>
      </c>
      <c r="D52" s="54" t="str">
        <f>'مستخلص (100)'!G3</f>
        <v>توريد حديد</v>
      </c>
      <c r="E52" s="54" t="str">
        <f>'مستخلص (100)'!C5</f>
        <v>محمد على</v>
      </c>
      <c r="F52" s="55">
        <f>'مستخلص (100)'!H20</f>
        <v>229890</v>
      </c>
      <c r="G52" s="69">
        <f>'مستخلص (100)'!C27</f>
        <v>229890</v>
      </c>
      <c r="H52" s="56">
        <f t="shared" si="0"/>
        <v>0</v>
      </c>
    </row>
    <row r="53" spans="2:8" ht="23.25">
      <c r="B53" s="185" t="s">
        <v>88</v>
      </c>
      <c r="C53" s="186"/>
      <c r="D53" s="186"/>
      <c r="E53" s="186"/>
      <c r="F53" s="72">
        <f>SUM(F2:F52)</f>
        <v>12322908.954999998</v>
      </c>
      <c r="G53" s="72">
        <f t="shared" ref="G53:H53" si="1">SUM(G2:G52)</f>
        <v>12194256.199999999</v>
      </c>
      <c r="H53" s="72">
        <f t="shared" si="1"/>
        <v>128652.75500000038</v>
      </c>
    </row>
    <row r="55" spans="2:8" ht="23.25">
      <c r="F55" s="142">
        <f>F53-F2</f>
        <v>3373001.8549999986</v>
      </c>
    </row>
  </sheetData>
  <mergeCells count="1">
    <mergeCell ref="B53:E53"/>
  </mergeCells>
  <phoneticPr fontId="15" type="noConversion"/>
  <pageMargins left="0.25" right="0.25" top="0.75" bottom="0.75" header="0.3" footer="0.3"/>
  <pageSetup paperSize="9" scale="75" fitToHeight="0" orientation="portrait" r:id="rId1"/>
  <rowBreaks count="1" manualBreakCount="1">
    <brk id="37" max="7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rightToLeft="1" view="pageBreakPreview" topLeftCell="A19" zoomScale="70" zoomScaleNormal="100" zoomScaleSheetLayoutView="70" workbookViewId="0">
      <selection activeCell="H9" sqref="H9:H31"/>
    </sheetView>
  </sheetViews>
  <sheetFormatPr defaultColWidth="14" defaultRowHeight="33" customHeight="1"/>
  <cols>
    <col min="1" max="1" width="7.7109375" style="1" customWidth="1"/>
    <col min="2" max="2" width="69.7109375" style="1" bestFit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45449</v>
      </c>
      <c r="D3" s="195"/>
      <c r="E3" s="196"/>
      <c r="F3" s="10" t="s">
        <v>24</v>
      </c>
      <c r="G3" s="197" t="s">
        <v>182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45449</v>
      </c>
      <c r="H4" s="190"/>
    </row>
    <row r="5" spans="1:8" ht="34.9" customHeight="1">
      <c r="A5" s="187" t="s">
        <v>1</v>
      </c>
      <c r="B5" s="188"/>
      <c r="C5" s="187" t="s">
        <v>55</v>
      </c>
      <c r="D5" s="189"/>
      <c r="E5" s="188"/>
      <c r="F5" s="10" t="s">
        <v>26</v>
      </c>
      <c r="G5" s="190">
        <v>45449</v>
      </c>
      <c r="H5" s="190"/>
    </row>
    <row r="6" spans="1:8" ht="33" customHeight="1">
      <c r="A6" s="187" t="s">
        <v>2</v>
      </c>
      <c r="B6" s="188"/>
      <c r="C6" s="187">
        <v>83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58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s="19" customFormat="1" ht="33" customHeight="1">
      <c r="A9" s="12">
        <v>1</v>
      </c>
      <c r="B9" s="158" t="s">
        <v>278</v>
      </c>
      <c r="C9" s="18"/>
      <c r="D9" s="13">
        <v>1</v>
      </c>
      <c r="E9" s="149">
        <v>1</v>
      </c>
      <c r="F9" s="149">
        <f>E9*D9</f>
        <v>1</v>
      </c>
      <c r="G9" s="14">
        <v>5000</v>
      </c>
      <c r="H9" s="15">
        <f t="shared" ref="H9:H31" si="0">G9*F9</f>
        <v>5000</v>
      </c>
    </row>
    <row r="10" spans="1:8" ht="35.25">
      <c r="A10" s="12">
        <v>2</v>
      </c>
      <c r="B10" s="158" t="s">
        <v>279</v>
      </c>
      <c r="C10" s="18"/>
      <c r="D10" s="13">
        <v>1</v>
      </c>
      <c r="E10" s="149">
        <v>19.5</v>
      </c>
      <c r="F10" s="149">
        <f>D10*E10</f>
        <v>19.5</v>
      </c>
      <c r="G10" s="14">
        <v>375</v>
      </c>
      <c r="H10" s="15">
        <f>G10*F10</f>
        <v>7312.5</v>
      </c>
    </row>
    <row r="11" spans="1:8" ht="35.25">
      <c r="A11" s="12">
        <v>3</v>
      </c>
      <c r="B11" s="158" t="s">
        <v>260</v>
      </c>
      <c r="C11" s="18"/>
      <c r="D11" s="13">
        <v>1</v>
      </c>
      <c r="E11" s="149">
        <v>2</v>
      </c>
      <c r="F11" s="149">
        <f>E11*D11</f>
        <v>2</v>
      </c>
      <c r="G11" s="14">
        <v>1000</v>
      </c>
      <c r="H11" s="15">
        <f t="shared" si="0"/>
        <v>2000</v>
      </c>
    </row>
    <row r="12" spans="1:8" ht="35.25">
      <c r="A12" s="12">
        <v>4</v>
      </c>
      <c r="B12" s="158" t="s">
        <v>280</v>
      </c>
      <c r="C12" s="18"/>
      <c r="D12" s="13">
        <v>1</v>
      </c>
      <c r="E12" s="149">
        <v>1</v>
      </c>
      <c r="F12" s="149">
        <f t="shared" ref="F12:F25" si="1">E12*D12</f>
        <v>1</v>
      </c>
      <c r="G12" s="14">
        <v>3000</v>
      </c>
      <c r="H12" s="15">
        <f t="shared" si="0"/>
        <v>3000</v>
      </c>
    </row>
    <row r="13" spans="1:8" ht="35.25">
      <c r="A13" s="12">
        <v>5</v>
      </c>
      <c r="B13" s="158" t="s">
        <v>281</v>
      </c>
      <c r="C13" s="18"/>
      <c r="D13" s="13">
        <v>1</v>
      </c>
      <c r="E13" s="149">
        <v>1</v>
      </c>
      <c r="F13" s="149">
        <f t="shared" si="1"/>
        <v>1</v>
      </c>
      <c r="G13" s="14">
        <v>3800</v>
      </c>
      <c r="H13" s="15">
        <f t="shared" si="0"/>
        <v>3800</v>
      </c>
    </row>
    <row r="14" spans="1:8" ht="35.25">
      <c r="A14" s="12">
        <v>6</v>
      </c>
      <c r="B14" s="158" t="s">
        <v>283</v>
      </c>
      <c r="C14" s="18"/>
      <c r="D14" s="13">
        <v>1</v>
      </c>
      <c r="E14" s="149">
        <v>1</v>
      </c>
      <c r="F14" s="149">
        <f t="shared" ref="F14" si="2">D14*E14</f>
        <v>1</v>
      </c>
      <c r="G14" s="14">
        <v>1000</v>
      </c>
      <c r="H14" s="15">
        <f t="shared" si="0"/>
        <v>1000</v>
      </c>
    </row>
    <row r="15" spans="1:8" ht="35.25">
      <c r="A15" s="12">
        <v>7</v>
      </c>
      <c r="B15" s="158" t="s">
        <v>59</v>
      </c>
      <c r="C15" s="18"/>
      <c r="D15" s="13">
        <v>1</v>
      </c>
      <c r="E15" s="149">
        <v>3</v>
      </c>
      <c r="F15" s="149">
        <f t="shared" ref="F15" si="3">E15*D15</f>
        <v>3</v>
      </c>
      <c r="G15" s="14">
        <v>1000</v>
      </c>
      <c r="H15" s="15">
        <f t="shared" si="0"/>
        <v>3000</v>
      </c>
    </row>
    <row r="16" spans="1:8" ht="35.25">
      <c r="A16" s="12">
        <v>8</v>
      </c>
      <c r="B16" s="158" t="s">
        <v>282</v>
      </c>
      <c r="C16" s="18"/>
      <c r="D16" s="13">
        <v>1</v>
      </c>
      <c r="E16" s="149">
        <v>1</v>
      </c>
      <c r="F16" s="149">
        <f t="shared" si="1"/>
        <v>1</v>
      </c>
      <c r="G16" s="14">
        <v>300</v>
      </c>
      <c r="H16" s="15">
        <f t="shared" si="0"/>
        <v>300</v>
      </c>
    </row>
    <row r="17" spans="1:8" ht="35.25">
      <c r="A17" s="12">
        <v>9</v>
      </c>
      <c r="B17" s="158" t="s">
        <v>86</v>
      </c>
      <c r="C17" s="18"/>
      <c r="D17" s="13">
        <v>1</v>
      </c>
      <c r="E17" s="149">
        <v>1</v>
      </c>
      <c r="F17" s="149">
        <f t="shared" si="1"/>
        <v>1</v>
      </c>
      <c r="G17" s="14">
        <v>80</v>
      </c>
      <c r="H17" s="15">
        <f t="shared" si="0"/>
        <v>80</v>
      </c>
    </row>
    <row r="18" spans="1:8" ht="35.25">
      <c r="A18" s="12">
        <v>10</v>
      </c>
      <c r="B18" s="158" t="s">
        <v>284</v>
      </c>
      <c r="C18" s="18"/>
      <c r="D18" s="13">
        <v>1</v>
      </c>
      <c r="E18" s="149">
        <v>1</v>
      </c>
      <c r="F18" s="149">
        <f t="shared" ref="F18" si="4">D18*E18</f>
        <v>1</v>
      </c>
      <c r="G18" s="14">
        <v>120</v>
      </c>
      <c r="H18" s="15">
        <f t="shared" si="0"/>
        <v>120</v>
      </c>
    </row>
    <row r="19" spans="1:8" ht="35.25">
      <c r="A19" s="12">
        <v>11</v>
      </c>
      <c r="B19" s="158" t="s">
        <v>285</v>
      </c>
      <c r="C19" s="18"/>
      <c r="D19" s="13">
        <v>1</v>
      </c>
      <c r="E19" s="149">
        <v>1</v>
      </c>
      <c r="F19" s="149">
        <f t="shared" ref="F19" si="5">E19*D19</f>
        <v>1</v>
      </c>
      <c r="G19" s="7">
        <v>300</v>
      </c>
      <c r="H19" s="15">
        <f t="shared" si="0"/>
        <v>300</v>
      </c>
    </row>
    <row r="20" spans="1:8" ht="33" customHeight="1">
      <c r="A20" s="12">
        <v>12</v>
      </c>
      <c r="B20" s="158" t="s">
        <v>286</v>
      </c>
      <c r="C20" s="18"/>
      <c r="D20" s="13">
        <v>1</v>
      </c>
      <c r="E20" s="149">
        <v>1</v>
      </c>
      <c r="F20" s="149">
        <f t="shared" si="1"/>
        <v>1</v>
      </c>
      <c r="G20" s="7">
        <v>375</v>
      </c>
      <c r="H20" s="15">
        <f t="shared" si="0"/>
        <v>375</v>
      </c>
    </row>
    <row r="21" spans="1:8" ht="33" customHeight="1">
      <c r="A21" s="12">
        <v>13</v>
      </c>
      <c r="B21" s="158" t="s">
        <v>287</v>
      </c>
      <c r="C21" s="18"/>
      <c r="D21" s="13">
        <v>1</v>
      </c>
      <c r="E21" s="149">
        <v>1</v>
      </c>
      <c r="F21" s="149">
        <f t="shared" si="1"/>
        <v>1</v>
      </c>
      <c r="G21" s="7">
        <v>200</v>
      </c>
      <c r="H21" s="15">
        <f t="shared" si="0"/>
        <v>200</v>
      </c>
    </row>
    <row r="22" spans="1:8" ht="33" customHeight="1">
      <c r="A22" s="12">
        <v>14</v>
      </c>
      <c r="B22" s="158" t="s">
        <v>288</v>
      </c>
      <c r="C22" s="18"/>
      <c r="D22" s="13">
        <v>1</v>
      </c>
      <c r="E22" s="149">
        <v>1</v>
      </c>
      <c r="F22" s="149">
        <f t="shared" ref="F22" si="6">D22*E22</f>
        <v>1</v>
      </c>
      <c r="G22" s="7">
        <v>100</v>
      </c>
      <c r="H22" s="15">
        <f t="shared" si="0"/>
        <v>100</v>
      </c>
    </row>
    <row r="23" spans="1:8" ht="33" customHeight="1">
      <c r="A23" s="12">
        <v>15</v>
      </c>
      <c r="B23" s="158" t="s">
        <v>289</v>
      </c>
      <c r="C23" s="18"/>
      <c r="D23" s="13">
        <v>1</v>
      </c>
      <c r="E23" s="149">
        <v>1</v>
      </c>
      <c r="F23" s="149">
        <f t="shared" ref="F23" si="7">E23*D23</f>
        <v>1</v>
      </c>
      <c r="G23" s="7">
        <v>70</v>
      </c>
      <c r="H23" s="15">
        <f t="shared" si="0"/>
        <v>70</v>
      </c>
    </row>
    <row r="24" spans="1:8" ht="33" customHeight="1">
      <c r="A24" s="12">
        <v>16</v>
      </c>
      <c r="B24" s="158" t="s">
        <v>290</v>
      </c>
      <c r="C24" s="18"/>
      <c r="D24" s="13">
        <v>1</v>
      </c>
      <c r="E24" s="149">
        <v>2</v>
      </c>
      <c r="F24" s="149">
        <f t="shared" si="1"/>
        <v>2</v>
      </c>
      <c r="G24" s="7">
        <v>35</v>
      </c>
      <c r="H24" s="15">
        <f t="shared" si="0"/>
        <v>70</v>
      </c>
    </row>
    <row r="25" spans="1:8" ht="33" customHeight="1">
      <c r="A25" s="12">
        <v>17</v>
      </c>
      <c r="B25" s="158" t="s">
        <v>291</v>
      </c>
      <c r="C25" s="18"/>
      <c r="D25" s="13">
        <v>1</v>
      </c>
      <c r="E25" s="149">
        <v>27</v>
      </c>
      <c r="F25" s="149">
        <f t="shared" si="1"/>
        <v>27</v>
      </c>
      <c r="G25" s="7">
        <v>250</v>
      </c>
      <c r="H25" s="15">
        <f t="shared" si="0"/>
        <v>6750</v>
      </c>
    </row>
    <row r="26" spans="1:8" ht="33" customHeight="1">
      <c r="A26" s="12">
        <v>18</v>
      </c>
      <c r="B26" s="158" t="s">
        <v>292</v>
      </c>
      <c r="C26" s="18"/>
      <c r="D26" s="13">
        <v>1</v>
      </c>
      <c r="E26" s="149">
        <v>1</v>
      </c>
      <c r="F26" s="149">
        <f t="shared" ref="F26" si="8">D26*E26</f>
        <v>1</v>
      </c>
      <c r="G26" s="7">
        <v>350</v>
      </c>
      <c r="H26" s="15">
        <f t="shared" si="0"/>
        <v>350</v>
      </c>
    </row>
    <row r="27" spans="1:8" ht="33" customHeight="1">
      <c r="A27" s="12">
        <v>19</v>
      </c>
      <c r="B27" s="158" t="s">
        <v>293</v>
      </c>
      <c r="C27" s="18"/>
      <c r="D27" s="13">
        <v>1</v>
      </c>
      <c r="E27" s="149">
        <v>2</v>
      </c>
      <c r="F27" s="149">
        <f t="shared" ref="F27:F31" si="9">E27*D27</f>
        <v>2</v>
      </c>
      <c r="G27" s="7">
        <v>100</v>
      </c>
      <c r="H27" s="15">
        <f t="shared" si="0"/>
        <v>200</v>
      </c>
    </row>
    <row r="28" spans="1:8" ht="33" customHeight="1">
      <c r="A28" s="12">
        <v>20</v>
      </c>
      <c r="B28" s="158" t="s">
        <v>294</v>
      </c>
      <c r="C28" s="18"/>
      <c r="D28" s="13">
        <v>1</v>
      </c>
      <c r="E28" s="149">
        <v>75</v>
      </c>
      <c r="F28" s="149">
        <f t="shared" si="9"/>
        <v>75</v>
      </c>
      <c r="G28" s="7">
        <v>65</v>
      </c>
      <c r="H28" s="15">
        <f t="shared" si="0"/>
        <v>4875</v>
      </c>
    </row>
    <row r="29" spans="1:8" ht="33" customHeight="1">
      <c r="A29" s="12">
        <v>21</v>
      </c>
      <c r="B29" s="158" t="s">
        <v>295</v>
      </c>
      <c r="C29" s="18"/>
      <c r="D29" s="13">
        <v>1</v>
      </c>
      <c r="E29" s="149">
        <v>3</v>
      </c>
      <c r="F29" s="149">
        <f t="shared" si="9"/>
        <v>3</v>
      </c>
      <c r="G29" s="7">
        <v>2550</v>
      </c>
      <c r="H29" s="15">
        <f t="shared" si="0"/>
        <v>7650</v>
      </c>
    </row>
    <row r="30" spans="1:8" ht="33" customHeight="1">
      <c r="A30" s="12">
        <v>22</v>
      </c>
      <c r="B30" s="158" t="s">
        <v>296</v>
      </c>
      <c r="C30" s="18"/>
      <c r="D30" s="13">
        <v>1</v>
      </c>
      <c r="E30" s="149">
        <v>1</v>
      </c>
      <c r="F30" s="149">
        <f t="shared" si="9"/>
        <v>1</v>
      </c>
      <c r="G30" s="7">
        <v>260</v>
      </c>
      <c r="H30" s="15">
        <f t="shared" si="0"/>
        <v>260</v>
      </c>
    </row>
    <row r="31" spans="1:8" ht="33" customHeight="1">
      <c r="A31" s="12">
        <v>23</v>
      </c>
      <c r="B31" s="158" t="s">
        <v>297</v>
      </c>
      <c r="C31" s="18"/>
      <c r="D31" s="13">
        <v>1</v>
      </c>
      <c r="E31" s="149">
        <v>10</v>
      </c>
      <c r="F31" s="149">
        <f t="shared" si="9"/>
        <v>10</v>
      </c>
      <c r="G31" s="7">
        <v>40</v>
      </c>
      <c r="H31" s="15">
        <f t="shared" si="0"/>
        <v>400</v>
      </c>
    </row>
    <row r="32" spans="1:8" ht="33" customHeight="1">
      <c r="A32" s="208" t="s">
        <v>46</v>
      </c>
      <c r="B32" s="209"/>
      <c r="C32" s="209"/>
      <c r="D32" s="209"/>
      <c r="E32" s="209"/>
      <c r="F32" s="209"/>
      <c r="G32" s="210"/>
      <c r="H32" s="150">
        <f>SUM(H9:H31)</f>
        <v>47212.5</v>
      </c>
    </row>
    <row r="33" spans="1:8" ht="33" customHeight="1">
      <c r="A33" s="211" t="str">
        <f>G3</f>
        <v>نثريات موقع</v>
      </c>
      <c r="B33" s="4" t="s">
        <v>7</v>
      </c>
      <c r="C33" s="212"/>
      <c r="D33" s="201"/>
      <c r="E33" s="201"/>
      <c r="F33" s="198" t="s">
        <v>21</v>
      </c>
      <c r="G33" s="198"/>
      <c r="H33" s="199"/>
    </row>
    <row r="34" spans="1:8" ht="33" customHeight="1">
      <c r="A34" s="211"/>
      <c r="B34" s="4" t="s">
        <v>8</v>
      </c>
      <c r="C34" s="200"/>
      <c r="D34" s="201"/>
      <c r="E34" s="201"/>
      <c r="F34" s="198" t="s">
        <v>21</v>
      </c>
      <c r="G34" s="198"/>
      <c r="H34" s="199"/>
    </row>
    <row r="35" spans="1:8" ht="33" customHeight="1">
      <c r="A35" s="211"/>
      <c r="B35" s="4" t="s">
        <v>9</v>
      </c>
      <c r="C35" s="200">
        <f>C33*0%</f>
        <v>0</v>
      </c>
      <c r="D35" s="201"/>
      <c r="E35" s="201"/>
      <c r="F35" s="198" t="s">
        <v>21</v>
      </c>
      <c r="G35" s="198"/>
      <c r="H35" s="199"/>
    </row>
    <row r="36" spans="1:8" ht="33" customHeight="1">
      <c r="A36" s="211"/>
      <c r="B36" s="4" t="s">
        <v>10</v>
      </c>
      <c r="C36" s="200">
        <f>C33*0%</f>
        <v>0</v>
      </c>
      <c r="D36" s="201"/>
      <c r="E36" s="201"/>
      <c r="F36" s="198" t="s">
        <v>21</v>
      </c>
      <c r="G36" s="198"/>
      <c r="H36" s="199"/>
    </row>
    <row r="37" spans="1:8" ht="33" customHeight="1">
      <c r="A37" s="211"/>
      <c r="B37" s="4" t="s">
        <v>11</v>
      </c>
      <c r="C37" s="200"/>
      <c r="D37" s="201"/>
      <c r="E37" s="201"/>
      <c r="F37" s="198" t="s">
        <v>21</v>
      </c>
      <c r="G37" s="198"/>
      <c r="H37" s="199"/>
    </row>
    <row r="38" spans="1:8" ht="33" customHeight="1">
      <c r="A38" s="211"/>
      <c r="B38" s="4" t="s">
        <v>12</v>
      </c>
      <c r="C38" s="200"/>
      <c r="D38" s="201"/>
      <c r="E38" s="201"/>
      <c r="F38" s="198" t="s">
        <v>21</v>
      </c>
      <c r="G38" s="198"/>
      <c r="H38" s="199"/>
    </row>
    <row r="39" spans="1:8" ht="33" customHeight="1">
      <c r="A39" s="211"/>
      <c r="B39" s="4" t="s">
        <v>13</v>
      </c>
      <c r="C39" s="200">
        <f>H32</f>
        <v>47212.5</v>
      </c>
      <c r="D39" s="201"/>
      <c r="E39" s="201"/>
      <c r="F39" s="198" t="s">
        <v>21</v>
      </c>
      <c r="G39" s="198"/>
      <c r="H39" s="199"/>
    </row>
    <row r="40" spans="1:8" ht="33" customHeight="1">
      <c r="A40" s="211"/>
      <c r="B40" s="213" t="s">
        <v>17</v>
      </c>
      <c r="C40" s="213"/>
      <c r="D40" s="213"/>
      <c r="E40" s="213"/>
      <c r="F40" s="213"/>
      <c r="G40" s="213"/>
      <c r="H40" s="213"/>
    </row>
    <row r="41" spans="1:8" ht="99.6" customHeight="1">
      <c r="A41" s="211"/>
      <c r="B41" s="214" t="s">
        <v>18</v>
      </c>
      <c r="C41" s="214"/>
      <c r="D41" s="214"/>
      <c r="E41" s="214"/>
      <c r="F41" s="214"/>
      <c r="G41" s="214"/>
      <c r="H41" s="214"/>
    </row>
    <row r="42" spans="1:8" ht="90" customHeight="1">
      <c r="A42" s="211"/>
      <c r="B42" s="214" t="s">
        <v>33</v>
      </c>
      <c r="C42" s="214"/>
      <c r="D42" s="214"/>
      <c r="E42" s="214"/>
      <c r="F42" s="214"/>
      <c r="G42" s="214"/>
      <c r="H42" s="214"/>
    </row>
    <row r="43" spans="1:8" ht="33" customHeight="1">
      <c r="A43" s="3"/>
      <c r="B43" s="3"/>
      <c r="C43" s="3"/>
      <c r="D43" s="3"/>
      <c r="E43" s="3"/>
      <c r="F43" s="3"/>
      <c r="G43" s="3"/>
      <c r="H43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37:H37"/>
    <mergeCell ref="C38:E3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8:H38"/>
    <mergeCell ref="C39:E39"/>
    <mergeCell ref="F39:H39"/>
    <mergeCell ref="A32:G32"/>
    <mergeCell ref="A33:A42"/>
    <mergeCell ref="C33:E33"/>
    <mergeCell ref="F33:H33"/>
    <mergeCell ref="C34:E34"/>
    <mergeCell ref="F34:H34"/>
    <mergeCell ref="C35:E35"/>
    <mergeCell ref="F35:H35"/>
    <mergeCell ref="C36:E36"/>
    <mergeCell ref="F36:H36"/>
    <mergeCell ref="B40:H40"/>
    <mergeCell ref="B41:H41"/>
    <mergeCell ref="B42:H42"/>
    <mergeCell ref="C37:E37"/>
  </mergeCells>
  <printOptions horizontalCentered="1" verticalCentered="1"/>
  <pageMargins left="0.25" right="0.25" top="0.75" bottom="0.75" header="0.3" footer="0.3"/>
  <pageSetup paperSize="9" scale="47" orientation="portrait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12" sqref="B12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45449</v>
      </c>
      <c r="D3" s="195"/>
      <c r="E3" s="196"/>
      <c r="F3" s="10" t="s">
        <v>24</v>
      </c>
      <c r="G3" s="197" t="s">
        <v>49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45449</v>
      </c>
      <c r="H4" s="190"/>
    </row>
    <row r="5" spans="1:8" ht="34.9" customHeight="1">
      <c r="A5" s="187" t="s">
        <v>1</v>
      </c>
      <c r="B5" s="188"/>
      <c r="C5" s="187" t="s">
        <v>201</v>
      </c>
      <c r="D5" s="189"/>
      <c r="E5" s="188"/>
      <c r="F5" s="10" t="s">
        <v>26</v>
      </c>
      <c r="G5" s="190">
        <v>45449</v>
      </c>
      <c r="H5" s="190"/>
    </row>
    <row r="6" spans="1:8" ht="33" customHeight="1">
      <c r="A6" s="187" t="s">
        <v>2</v>
      </c>
      <c r="B6" s="188"/>
      <c r="C6" s="187">
        <v>82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 t="s">
        <v>42</v>
      </c>
      <c r="F8" s="9" t="s">
        <v>6</v>
      </c>
      <c r="G8" s="203"/>
      <c r="H8" s="203"/>
    </row>
    <row r="9" spans="1:8" ht="51">
      <c r="A9" s="12">
        <v>1</v>
      </c>
      <c r="B9" s="11" t="s">
        <v>221</v>
      </c>
      <c r="C9" s="6"/>
      <c r="D9" s="13">
        <v>1</v>
      </c>
      <c r="E9" s="149">
        <v>105</v>
      </c>
      <c r="F9" s="149">
        <f>E9*D9</f>
        <v>105</v>
      </c>
      <c r="G9" s="14">
        <v>205</v>
      </c>
      <c r="H9" s="15">
        <f>G9*F9</f>
        <v>21525</v>
      </c>
    </row>
    <row r="10" spans="1:8" ht="51">
      <c r="A10" s="12">
        <v>2</v>
      </c>
      <c r="B10" s="11" t="s">
        <v>222</v>
      </c>
      <c r="C10" s="6"/>
      <c r="D10" s="13">
        <v>1</v>
      </c>
      <c r="E10" s="149">
        <v>35</v>
      </c>
      <c r="F10" s="149">
        <f t="shared" ref="F10:F11" si="0">E10*D10</f>
        <v>35</v>
      </c>
      <c r="G10" s="14">
        <v>140</v>
      </c>
      <c r="H10" s="15">
        <f t="shared" ref="H10:H11" si="1">G10*F10</f>
        <v>4900</v>
      </c>
    </row>
    <row r="11" spans="1:8" ht="35.2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26425</v>
      </c>
    </row>
    <row r="21" spans="1:8" ht="33" customHeight="1">
      <c r="A21" s="211" t="str">
        <f>G3</f>
        <v>تشوينات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>
        <f>C21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26425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17" sqref="B17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45449</v>
      </c>
      <c r="D3" s="195"/>
      <c r="E3" s="196"/>
      <c r="F3" s="10" t="s">
        <v>24</v>
      </c>
      <c r="G3" s="197" t="s">
        <v>246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45449</v>
      </c>
      <c r="H4" s="190"/>
    </row>
    <row r="5" spans="1:8" ht="34.9" customHeight="1">
      <c r="A5" s="187" t="s">
        <v>1</v>
      </c>
      <c r="B5" s="188"/>
      <c r="C5" s="187" t="s">
        <v>41</v>
      </c>
      <c r="D5" s="189"/>
      <c r="E5" s="188"/>
      <c r="F5" s="10" t="s">
        <v>26</v>
      </c>
      <c r="G5" s="190">
        <v>45449</v>
      </c>
      <c r="H5" s="190"/>
    </row>
    <row r="6" spans="1:8" ht="33" customHeight="1">
      <c r="A6" s="187" t="s">
        <v>2</v>
      </c>
      <c r="B6" s="188"/>
      <c r="C6" s="187">
        <v>81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 t="s">
        <v>63</v>
      </c>
      <c r="F8" s="9" t="s">
        <v>6</v>
      </c>
      <c r="G8" s="203"/>
      <c r="H8" s="203"/>
    </row>
    <row r="9" spans="1:8" ht="51">
      <c r="A9" s="12">
        <v>1</v>
      </c>
      <c r="B9" s="11" t="s">
        <v>32</v>
      </c>
      <c r="C9" s="6"/>
      <c r="D9" s="13">
        <v>17</v>
      </c>
      <c r="E9" s="149">
        <v>20</v>
      </c>
      <c r="F9" s="149">
        <f>E9*D9</f>
        <v>340</v>
      </c>
      <c r="G9" s="14">
        <v>70</v>
      </c>
      <c r="H9" s="15">
        <f>G9*F9</f>
        <v>23800</v>
      </c>
    </row>
    <row r="10" spans="1:8" ht="35.25">
      <c r="A10" s="12">
        <v>2</v>
      </c>
      <c r="B10" s="11"/>
      <c r="C10" s="6"/>
      <c r="D10" s="13"/>
      <c r="E10" s="14"/>
      <c r="F10" s="14">
        <f t="shared" ref="F10:F12" si="0">E10*D10</f>
        <v>0</v>
      </c>
      <c r="G10" s="14"/>
      <c r="H10" s="15">
        <f>G10*F10</f>
        <v>0</v>
      </c>
    </row>
    <row r="11" spans="1:8" ht="35.2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ref="H11" si="1">G11*F11</f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156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7">
        <f>SUM(H9:H14)</f>
        <v>23800</v>
      </c>
    </row>
    <row r="21" spans="1:8" ht="33" customHeight="1">
      <c r="A21" s="211" t="str">
        <f>G3</f>
        <v xml:space="preserve">توريد احلال 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23800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D12" sqref="D12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45447</v>
      </c>
      <c r="D3" s="195"/>
      <c r="E3" s="196"/>
      <c r="F3" s="10" t="s">
        <v>24</v>
      </c>
      <c r="G3" s="197" t="s">
        <v>277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45447</v>
      </c>
      <c r="H4" s="190"/>
    </row>
    <row r="5" spans="1:8" ht="34.9" customHeight="1">
      <c r="A5" s="187" t="s">
        <v>1</v>
      </c>
      <c r="B5" s="188"/>
      <c r="C5" s="187" t="s">
        <v>51</v>
      </c>
      <c r="D5" s="189"/>
      <c r="E5" s="188"/>
      <c r="F5" s="10" t="s">
        <v>26</v>
      </c>
      <c r="G5" s="190">
        <v>45447</v>
      </c>
      <c r="H5" s="190"/>
    </row>
    <row r="6" spans="1:8" ht="33" customHeight="1">
      <c r="A6" s="187" t="s">
        <v>2</v>
      </c>
      <c r="B6" s="188"/>
      <c r="C6" s="187">
        <v>80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76.5">
      <c r="A9" s="12">
        <v>1</v>
      </c>
      <c r="B9" s="11" t="s">
        <v>249</v>
      </c>
      <c r="C9" s="6"/>
      <c r="D9" s="13">
        <v>659</v>
      </c>
      <c r="E9" s="149">
        <v>1</v>
      </c>
      <c r="F9" s="149">
        <f>D9*E9</f>
        <v>659</v>
      </c>
      <c r="G9" s="14">
        <v>9</v>
      </c>
      <c r="H9" s="15">
        <f>G9*F9</f>
        <v>5931</v>
      </c>
    </row>
    <row r="10" spans="1:8" ht="35.2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7">
        <f>SUM(H9:H14)</f>
        <v>5931</v>
      </c>
    </row>
    <row r="21" spans="1:8" ht="33" customHeight="1">
      <c r="A21" s="211" t="str">
        <f>G3</f>
        <v>اعمال خاصة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8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H20-C22</f>
        <v>5931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E9" sqref="E9:F9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45447</v>
      </c>
      <c r="D3" s="195"/>
      <c r="E3" s="196"/>
      <c r="F3" s="10" t="s">
        <v>24</v>
      </c>
      <c r="G3" s="197" t="s">
        <v>219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45447</v>
      </c>
      <c r="H4" s="190"/>
    </row>
    <row r="5" spans="1:8" ht="34.9" customHeight="1">
      <c r="A5" s="187" t="s">
        <v>1</v>
      </c>
      <c r="B5" s="188"/>
      <c r="C5" s="187" t="s">
        <v>171</v>
      </c>
      <c r="D5" s="189"/>
      <c r="E5" s="188"/>
      <c r="F5" s="10" t="s">
        <v>26</v>
      </c>
      <c r="G5" s="190">
        <v>45447</v>
      </c>
      <c r="H5" s="190"/>
    </row>
    <row r="6" spans="1:8" ht="33" customHeight="1">
      <c r="A6" s="187" t="s">
        <v>2</v>
      </c>
      <c r="B6" s="188"/>
      <c r="C6" s="187">
        <v>79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76.5">
      <c r="A9" s="12">
        <v>1</v>
      </c>
      <c r="B9" s="11" t="s">
        <v>247</v>
      </c>
      <c r="C9" s="6"/>
      <c r="D9" s="13">
        <v>668</v>
      </c>
      <c r="E9" s="149">
        <v>0.18</v>
      </c>
      <c r="F9" s="149">
        <f>E9*D9</f>
        <v>120.24</v>
      </c>
      <c r="G9" s="14">
        <v>240</v>
      </c>
      <c r="H9" s="15">
        <f>G9*F9</f>
        <v>28857.599999999999</v>
      </c>
    </row>
    <row r="10" spans="1:8" ht="35.25">
      <c r="A10" s="12">
        <v>2</v>
      </c>
      <c r="B10" s="11"/>
      <c r="C10" s="6"/>
      <c r="D10" s="13"/>
      <c r="E10" s="14"/>
      <c r="F10" s="14">
        <f t="shared" ref="F10:F11" si="0">E10</f>
        <v>0</v>
      </c>
      <c r="G10" s="14"/>
      <c r="H10" s="15">
        <f t="shared" ref="H10:H11" si="1"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28857.599999999999</v>
      </c>
    </row>
    <row r="21" spans="1:8" ht="33" customHeight="1">
      <c r="A21" s="211" t="s">
        <v>85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276</v>
      </c>
      <c r="C25" s="200">
        <v>3857.6</v>
      </c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v>25000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20" sqref="H20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45446</v>
      </c>
      <c r="D3" s="195"/>
      <c r="E3" s="196"/>
      <c r="F3" s="10" t="s">
        <v>24</v>
      </c>
      <c r="G3" s="197" t="s">
        <v>44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45446</v>
      </c>
      <c r="H4" s="190"/>
    </row>
    <row r="5" spans="1:8" ht="34.9" customHeight="1">
      <c r="A5" s="187" t="s">
        <v>1</v>
      </c>
      <c r="B5" s="188"/>
      <c r="C5" s="187" t="s">
        <v>79</v>
      </c>
      <c r="D5" s="189"/>
      <c r="E5" s="188"/>
      <c r="F5" s="10" t="s">
        <v>26</v>
      </c>
      <c r="G5" s="190">
        <v>45446</v>
      </c>
      <c r="H5" s="190"/>
    </row>
    <row r="6" spans="1:8" ht="33" customHeight="1">
      <c r="A6" s="187" t="s">
        <v>2</v>
      </c>
      <c r="B6" s="188"/>
      <c r="C6" s="187">
        <v>78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35.25">
      <c r="A9" s="12">
        <v>1</v>
      </c>
      <c r="B9" s="49" t="s">
        <v>275</v>
      </c>
      <c r="C9" s="6"/>
      <c r="D9" s="13">
        <v>1</v>
      </c>
      <c r="E9" s="79">
        <v>2.1949999999999998</v>
      </c>
      <c r="F9" s="79">
        <f>E9</f>
        <v>2.1949999999999998</v>
      </c>
      <c r="G9" s="14">
        <v>40000</v>
      </c>
      <c r="H9" s="15">
        <f>G9*F9</f>
        <v>87800</v>
      </c>
    </row>
    <row r="10" spans="1:8" ht="35.25">
      <c r="A10" s="12">
        <v>2</v>
      </c>
      <c r="B10" s="11"/>
      <c r="C10" s="6"/>
      <c r="D10" s="13"/>
      <c r="E10" s="14"/>
      <c r="F10" s="14">
        <f t="shared" ref="F10" si="0">E10</f>
        <v>0</v>
      </c>
      <c r="G10" s="14"/>
      <c r="H10" s="15">
        <f t="shared" ref="H10:H11" si="1"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>E11*-1</f>
        <v>0</v>
      </c>
      <c r="G11" s="14"/>
      <c r="H11" s="15">
        <f t="shared" si="1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87800</v>
      </c>
    </row>
    <row r="21" spans="1:8" ht="33" customHeight="1">
      <c r="A21" s="211" t="s">
        <v>44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87800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4" zoomScale="70" zoomScaleNormal="100" zoomScaleSheetLayoutView="70" workbookViewId="0">
      <selection activeCell="B9" sqref="B9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45444</v>
      </c>
      <c r="D3" s="195"/>
      <c r="E3" s="196"/>
      <c r="F3" s="10" t="s">
        <v>24</v>
      </c>
      <c r="G3" s="197" t="s">
        <v>274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45444</v>
      </c>
      <c r="H4" s="190"/>
    </row>
    <row r="5" spans="1:8" ht="34.9" customHeight="1">
      <c r="A5" s="187" t="s">
        <v>1</v>
      </c>
      <c r="B5" s="188"/>
      <c r="C5" s="187" t="s">
        <v>273</v>
      </c>
      <c r="D5" s="189"/>
      <c r="E5" s="188"/>
      <c r="F5" s="10" t="s">
        <v>26</v>
      </c>
      <c r="G5" s="190">
        <v>45444</v>
      </c>
      <c r="H5" s="190"/>
    </row>
    <row r="6" spans="1:8" ht="33" customHeight="1">
      <c r="A6" s="187" t="s">
        <v>2</v>
      </c>
      <c r="B6" s="188"/>
      <c r="C6" s="187">
        <v>67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4">
      <c r="A9" s="12">
        <v>1</v>
      </c>
      <c r="B9" s="49" t="s">
        <v>272</v>
      </c>
      <c r="C9" s="6"/>
      <c r="D9" s="13">
        <v>1</v>
      </c>
      <c r="E9" s="149">
        <v>1</v>
      </c>
      <c r="F9" s="149">
        <f>E9</f>
        <v>1</v>
      </c>
      <c r="G9" s="14">
        <v>30000</v>
      </c>
      <c r="H9" s="15">
        <f>G9*F9</f>
        <v>30000</v>
      </c>
    </row>
    <row r="10" spans="1:8" ht="35.25">
      <c r="A10" s="12">
        <v>2</v>
      </c>
      <c r="B10" s="11"/>
      <c r="C10" s="6"/>
      <c r="D10" s="13"/>
      <c r="E10" s="14"/>
      <c r="F10" s="14">
        <f t="shared" ref="F10:F11" si="0">E10</f>
        <v>0</v>
      </c>
      <c r="G10" s="14"/>
      <c r="H10" s="15">
        <f t="shared" ref="H10:H11" si="1"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si="1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30000</v>
      </c>
    </row>
    <row r="21" spans="1:8" ht="33" customHeight="1">
      <c r="A21" s="211" t="str">
        <f>G3</f>
        <v>تصميم واجهات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30000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20" sqref="H20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45444</v>
      </c>
      <c r="D3" s="195"/>
      <c r="E3" s="196"/>
      <c r="F3" s="10" t="s">
        <v>24</v>
      </c>
      <c r="G3" s="197" t="s">
        <v>50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45444</v>
      </c>
      <c r="H4" s="190"/>
    </row>
    <row r="5" spans="1:8" ht="34.9" customHeight="1">
      <c r="A5" s="187" t="s">
        <v>1</v>
      </c>
      <c r="B5" s="188"/>
      <c r="C5" s="187" t="s">
        <v>51</v>
      </c>
      <c r="D5" s="189"/>
      <c r="E5" s="188"/>
      <c r="F5" s="10" t="s">
        <v>26</v>
      </c>
      <c r="G5" s="190">
        <v>45444</v>
      </c>
      <c r="H5" s="190"/>
    </row>
    <row r="6" spans="1:8" ht="33" customHeight="1">
      <c r="A6" s="187" t="s">
        <v>2</v>
      </c>
      <c r="B6" s="188"/>
      <c r="C6" s="187">
        <v>76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35.25">
      <c r="A9" s="12">
        <v>1</v>
      </c>
      <c r="B9" s="11" t="s">
        <v>78</v>
      </c>
      <c r="C9" s="6"/>
      <c r="D9" s="13">
        <v>1</v>
      </c>
      <c r="E9" s="149">
        <v>1</v>
      </c>
      <c r="F9" s="149">
        <f>D9*E9</f>
        <v>1</v>
      </c>
      <c r="G9" s="14">
        <v>70000</v>
      </c>
      <c r="H9" s="15">
        <f>G9*F9</f>
        <v>70000</v>
      </c>
    </row>
    <row r="10" spans="1:8" ht="35.2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70000</v>
      </c>
    </row>
    <row r="21" spans="1:8" ht="33" customHeight="1">
      <c r="A21" s="211" t="s">
        <v>40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8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H20-C22</f>
        <v>70000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rightToLeft="1" view="pageBreakPreview" topLeftCell="A16" zoomScale="70" zoomScaleNormal="100" zoomScaleSheetLayoutView="70" workbookViewId="0">
      <selection activeCell="H26" sqref="H26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45442</v>
      </c>
      <c r="D3" s="195"/>
      <c r="E3" s="196"/>
      <c r="F3" s="10" t="s">
        <v>24</v>
      </c>
      <c r="G3" s="197" t="s">
        <v>182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45442</v>
      </c>
      <c r="H4" s="190"/>
    </row>
    <row r="5" spans="1:8" ht="34.9" customHeight="1">
      <c r="A5" s="187" t="s">
        <v>1</v>
      </c>
      <c r="B5" s="188"/>
      <c r="C5" s="187" t="s">
        <v>240</v>
      </c>
      <c r="D5" s="189"/>
      <c r="E5" s="188"/>
      <c r="F5" s="10" t="s">
        <v>26</v>
      </c>
      <c r="G5" s="190">
        <v>45442</v>
      </c>
      <c r="H5" s="190"/>
    </row>
    <row r="6" spans="1:8" ht="33" customHeight="1">
      <c r="A6" s="187" t="s">
        <v>2</v>
      </c>
      <c r="B6" s="188"/>
      <c r="C6" s="187">
        <v>75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35.25">
      <c r="A9" s="12">
        <v>1</v>
      </c>
      <c r="B9" s="11" t="s">
        <v>256</v>
      </c>
      <c r="C9" s="6"/>
      <c r="D9" s="13">
        <v>1</v>
      </c>
      <c r="E9" s="149">
        <v>1</v>
      </c>
      <c r="F9" s="149">
        <f>E9*D9</f>
        <v>1</v>
      </c>
      <c r="G9" s="14">
        <v>1000</v>
      </c>
      <c r="H9" s="15">
        <f>G9*F9</f>
        <v>1000</v>
      </c>
    </row>
    <row r="10" spans="1:8" ht="35.25">
      <c r="A10" s="12">
        <v>2</v>
      </c>
      <c r="B10" s="11" t="s">
        <v>257</v>
      </c>
      <c r="C10" s="6"/>
      <c r="D10" s="13">
        <v>1</v>
      </c>
      <c r="E10" s="149">
        <v>1</v>
      </c>
      <c r="F10" s="149">
        <f t="shared" ref="F10:F25" si="0">E10*D10</f>
        <v>1</v>
      </c>
      <c r="G10" s="14">
        <v>200</v>
      </c>
      <c r="H10" s="15">
        <f t="shared" ref="H10:H25" si="1">G10*F10</f>
        <v>200</v>
      </c>
    </row>
    <row r="11" spans="1:8" ht="35.25">
      <c r="A11" s="12">
        <v>3</v>
      </c>
      <c r="B11" s="11" t="s">
        <v>91</v>
      </c>
      <c r="C11" s="6"/>
      <c r="D11" s="13">
        <v>1</v>
      </c>
      <c r="E11" s="149">
        <v>1</v>
      </c>
      <c r="F11" s="149">
        <f t="shared" si="0"/>
        <v>1</v>
      </c>
      <c r="G11" s="14">
        <v>100</v>
      </c>
      <c r="H11" s="15">
        <f t="shared" si="1"/>
        <v>100</v>
      </c>
    </row>
    <row r="12" spans="1:8" ht="35.25">
      <c r="A12" s="12">
        <v>4</v>
      </c>
      <c r="B12" s="11" t="s">
        <v>258</v>
      </c>
      <c r="C12" s="6"/>
      <c r="D12" s="13">
        <v>1</v>
      </c>
      <c r="E12" s="149">
        <v>15</v>
      </c>
      <c r="F12" s="149">
        <f t="shared" si="0"/>
        <v>15</v>
      </c>
      <c r="G12" s="14">
        <v>375</v>
      </c>
      <c r="H12" s="15">
        <f t="shared" si="1"/>
        <v>5625</v>
      </c>
    </row>
    <row r="13" spans="1:8" ht="35.25">
      <c r="A13" s="12">
        <v>5</v>
      </c>
      <c r="B13" s="11" t="s">
        <v>259</v>
      </c>
      <c r="C13" s="6"/>
      <c r="D13" s="13">
        <v>1</v>
      </c>
      <c r="E13" s="149">
        <v>18</v>
      </c>
      <c r="F13" s="149">
        <f t="shared" si="0"/>
        <v>18</v>
      </c>
      <c r="G13" s="14">
        <v>250</v>
      </c>
      <c r="H13" s="15">
        <f t="shared" si="1"/>
        <v>4500</v>
      </c>
    </row>
    <row r="14" spans="1:8" ht="35.25">
      <c r="A14" s="12">
        <v>6</v>
      </c>
      <c r="B14" s="11" t="s">
        <v>260</v>
      </c>
      <c r="C14" s="16"/>
      <c r="D14" s="13">
        <v>1</v>
      </c>
      <c r="E14" s="156">
        <v>3</v>
      </c>
      <c r="F14" s="149">
        <f t="shared" si="0"/>
        <v>3</v>
      </c>
      <c r="G14" s="7">
        <v>1000</v>
      </c>
      <c r="H14" s="15">
        <f t="shared" si="1"/>
        <v>3000</v>
      </c>
    </row>
    <row r="15" spans="1:8" ht="33" customHeight="1">
      <c r="A15" s="12">
        <v>7</v>
      </c>
      <c r="B15" s="5" t="s">
        <v>86</v>
      </c>
      <c r="C15" s="6"/>
      <c r="D15" s="13">
        <v>1</v>
      </c>
      <c r="E15" s="156">
        <v>1</v>
      </c>
      <c r="F15" s="149">
        <f t="shared" si="0"/>
        <v>1</v>
      </c>
      <c r="G15" s="7">
        <v>140</v>
      </c>
      <c r="H15" s="15">
        <f t="shared" si="1"/>
        <v>140</v>
      </c>
    </row>
    <row r="16" spans="1:8" ht="33" customHeight="1">
      <c r="A16" s="12">
        <v>8</v>
      </c>
      <c r="B16" s="5" t="s">
        <v>261</v>
      </c>
      <c r="C16" s="6"/>
      <c r="D16" s="13">
        <v>1</v>
      </c>
      <c r="E16" s="156">
        <v>1</v>
      </c>
      <c r="F16" s="149">
        <f t="shared" si="0"/>
        <v>1</v>
      </c>
      <c r="G16" s="7">
        <v>50</v>
      </c>
      <c r="H16" s="15">
        <f t="shared" si="1"/>
        <v>50</v>
      </c>
    </row>
    <row r="17" spans="1:8" ht="33" customHeight="1">
      <c r="A17" s="12">
        <v>9</v>
      </c>
      <c r="B17" s="5" t="s">
        <v>262</v>
      </c>
      <c r="C17" s="6"/>
      <c r="D17" s="13">
        <v>1</v>
      </c>
      <c r="E17" s="156">
        <v>1</v>
      </c>
      <c r="F17" s="149">
        <f t="shared" si="0"/>
        <v>1</v>
      </c>
      <c r="G17" s="7">
        <v>80</v>
      </c>
      <c r="H17" s="15">
        <f t="shared" si="1"/>
        <v>80</v>
      </c>
    </row>
    <row r="18" spans="1:8" ht="33" customHeight="1">
      <c r="A18" s="12">
        <v>10</v>
      </c>
      <c r="B18" s="5" t="s">
        <v>263</v>
      </c>
      <c r="C18" s="6"/>
      <c r="D18" s="13">
        <v>1</v>
      </c>
      <c r="E18" s="156">
        <v>2</v>
      </c>
      <c r="F18" s="149">
        <f t="shared" si="0"/>
        <v>2</v>
      </c>
      <c r="G18" s="7">
        <v>35</v>
      </c>
      <c r="H18" s="15">
        <f t="shared" si="1"/>
        <v>70</v>
      </c>
    </row>
    <row r="19" spans="1:8" ht="33" customHeight="1">
      <c r="A19" s="12">
        <v>11</v>
      </c>
      <c r="B19" s="5" t="s">
        <v>264</v>
      </c>
      <c r="C19" s="6"/>
      <c r="D19" s="13">
        <v>1</v>
      </c>
      <c r="E19" s="156">
        <v>1</v>
      </c>
      <c r="F19" s="149">
        <f t="shared" si="0"/>
        <v>1</v>
      </c>
      <c r="G19" s="7">
        <v>100</v>
      </c>
      <c r="H19" s="15">
        <f t="shared" si="1"/>
        <v>100</v>
      </c>
    </row>
    <row r="20" spans="1:8" ht="33" customHeight="1">
      <c r="A20" s="12">
        <v>12</v>
      </c>
      <c r="B20" s="5" t="s">
        <v>265</v>
      </c>
      <c r="C20" s="6"/>
      <c r="D20" s="13">
        <v>1</v>
      </c>
      <c r="E20" s="156">
        <v>3</v>
      </c>
      <c r="F20" s="149">
        <f t="shared" si="0"/>
        <v>3</v>
      </c>
      <c r="G20" s="7">
        <v>2500</v>
      </c>
      <c r="H20" s="15">
        <f t="shared" si="1"/>
        <v>7500</v>
      </c>
    </row>
    <row r="21" spans="1:8" ht="33" customHeight="1">
      <c r="A21" s="12">
        <v>13</v>
      </c>
      <c r="B21" s="5" t="s">
        <v>266</v>
      </c>
      <c r="C21" s="6"/>
      <c r="D21" s="13">
        <v>1</v>
      </c>
      <c r="E21" s="156">
        <v>100</v>
      </c>
      <c r="F21" s="149">
        <f t="shared" si="0"/>
        <v>100</v>
      </c>
      <c r="G21" s="7">
        <v>40</v>
      </c>
      <c r="H21" s="15">
        <f t="shared" si="1"/>
        <v>4000</v>
      </c>
    </row>
    <row r="22" spans="1:8" ht="33" customHeight="1">
      <c r="A22" s="12">
        <v>14</v>
      </c>
      <c r="B22" s="5" t="s">
        <v>267</v>
      </c>
      <c r="C22" s="6"/>
      <c r="D22" s="13">
        <v>1</v>
      </c>
      <c r="E22" s="156">
        <v>75</v>
      </c>
      <c r="F22" s="149">
        <f t="shared" si="0"/>
        <v>75</v>
      </c>
      <c r="G22" s="7">
        <v>65</v>
      </c>
      <c r="H22" s="15">
        <f t="shared" si="1"/>
        <v>4875</v>
      </c>
    </row>
    <row r="23" spans="1:8" ht="33" customHeight="1">
      <c r="A23" s="12">
        <v>15</v>
      </c>
      <c r="B23" s="5" t="s">
        <v>268</v>
      </c>
      <c r="C23" s="6"/>
      <c r="D23" s="13">
        <v>1</v>
      </c>
      <c r="E23" s="156">
        <v>60</v>
      </c>
      <c r="F23" s="149">
        <f t="shared" si="0"/>
        <v>60</v>
      </c>
      <c r="G23" s="7">
        <v>140</v>
      </c>
      <c r="H23" s="15">
        <f t="shared" si="1"/>
        <v>8400</v>
      </c>
    </row>
    <row r="24" spans="1:8" ht="33" customHeight="1">
      <c r="A24" s="12">
        <v>16</v>
      </c>
      <c r="B24" s="5" t="s">
        <v>269</v>
      </c>
      <c r="C24" s="6"/>
      <c r="D24" s="13">
        <v>1</v>
      </c>
      <c r="E24" s="156">
        <v>4</v>
      </c>
      <c r="F24" s="149">
        <f t="shared" si="0"/>
        <v>4</v>
      </c>
      <c r="G24" s="7">
        <v>50</v>
      </c>
      <c r="H24" s="15">
        <f t="shared" si="1"/>
        <v>200</v>
      </c>
    </row>
    <row r="25" spans="1:8" ht="33" customHeight="1">
      <c r="A25" s="12">
        <v>17</v>
      </c>
      <c r="B25" s="5" t="s">
        <v>270</v>
      </c>
      <c r="C25" s="6"/>
      <c r="D25" s="13">
        <v>1</v>
      </c>
      <c r="E25" s="156">
        <v>1</v>
      </c>
      <c r="F25" s="149">
        <f t="shared" si="0"/>
        <v>1</v>
      </c>
      <c r="G25" s="7">
        <v>6000</v>
      </c>
      <c r="H25" s="15">
        <f t="shared" si="1"/>
        <v>6000</v>
      </c>
    </row>
    <row r="26" spans="1:8" ht="33" customHeight="1">
      <c r="A26" s="208" t="s">
        <v>16</v>
      </c>
      <c r="B26" s="209"/>
      <c r="C26" s="209"/>
      <c r="D26" s="209"/>
      <c r="E26" s="209"/>
      <c r="F26" s="209"/>
      <c r="G26" s="210"/>
      <c r="H26" s="150">
        <f>SUM(H9:H25)</f>
        <v>45840</v>
      </c>
    </row>
    <row r="27" spans="1:8" ht="33" customHeight="1">
      <c r="A27" s="211" t="str">
        <f>G3</f>
        <v>نثريات موقع</v>
      </c>
      <c r="B27" s="4" t="s">
        <v>7</v>
      </c>
      <c r="C27" s="212"/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4" t="s">
        <v>43</v>
      </c>
      <c r="C28" s="200">
        <f>C27</f>
        <v>0</v>
      </c>
      <c r="D28" s="201"/>
      <c r="E28" s="201"/>
      <c r="F28" s="198" t="s">
        <v>21</v>
      </c>
      <c r="G28" s="198"/>
      <c r="H28" s="199"/>
    </row>
    <row r="29" spans="1:8" ht="33" customHeight="1">
      <c r="A29" s="211"/>
      <c r="B29" s="4" t="s">
        <v>9</v>
      </c>
      <c r="C29" s="200">
        <f>C27*0%</f>
        <v>0</v>
      </c>
      <c r="D29" s="201"/>
      <c r="E29" s="201"/>
      <c r="F29" s="198" t="s">
        <v>21</v>
      </c>
      <c r="G29" s="198"/>
      <c r="H29" s="199"/>
    </row>
    <row r="30" spans="1:8" ht="33" customHeight="1">
      <c r="A30" s="211"/>
      <c r="B30" s="4" t="s">
        <v>10</v>
      </c>
      <c r="C30" s="200">
        <f>C27*0%</f>
        <v>0</v>
      </c>
      <c r="D30" s="201"/>
      <c r="E30" s="201"/>
      <c r="F30" s="198" t="s">
        <v>21</v>
      </c>
      <c r="G30" s="198"/>
      <c r="H30" s="199"/>
    </row>
    <row r="31" spans="1:8" ht="33" customHeight="1">
      <c r="A31" s="211"/>
      <c r="B31" s="4" t="s">
        <v>11</v>
      </c>
      <c r="C31" s="200"/>
      <c r="D31" s="201"/>
      <c r="E31" s="201"/>
      <c r="F31" s="198" t="s">
        <v>21</v>
      </c>
      <c r="G31" s="198"/>
      <c r="H31" s="199"/>
    </row>
    <row r="32" spans="1:8" ht="33" customHeight="1">
      <c r="A32" s="211"/>
      <c r="B32" s="4" t="s">
        <v>12</v>
      </c>
      <c r="C32" s="200"/>
      <c r="D32" s="201"/>
      <c r="E32" s="201"/>
      <c r="F32" s="198" t="s">
        <v>21</v>
      </c>
      <c r="G32" s="198"/>
      <c r="H32" s="199"/>
    </row>
    <row r="33" spans="1:8" ht="33" customHeight="1">
      <c r="A33" s="211"/>
      <c r="B33" s="4" t="s">
        <v>13</v>
      </c>
      <c r="C33" s="200">
        <f>H26-C32</f>
        <v>45840</v>
      </c>
      <c r="D33" s="201"/>
      <c r="E33" s="201"/>
      <c r="F33" s="198" t="s">
        <v>21</v>
      </c>
      <c r="G33" s="198"/>
      <c r="H33" s="199"/>
    </row>
    <row r="34" spans="1:8" ht="33" customHeight="1">
      <c r="A34" s="211"/>
      <c r="B34" s="213" t="s">
        <v>17</v>
      </c>
      <c r="C34" s="213"/>
      <c r="D34" s="213"/>
      <c r="E34" s="213"/>
      <c r="F34" s="213"/>
      <c r="G34" s="213"/>
      <c r="H34" s="213"/>
    </row>
    <row r="35" spans="1:8" ht="99.6" customHeight="1">
      <c r="A35" s="211"/>
      <c r="B35" s="214" t="s">
        <v>18</v>
      </c>
      <c r="C35" s="214"/>
      <c r="D35" s="214"/>
      <c r="E35" s="214"/>
      <c r="F35" s="214"/>
      <c r="G35" s="214"/>
      <c r="H35" s="214"/>
    </row>
    <row r="36" spans="1:8" ht="90" customHeight="1">
      <c r="A36" s="211"/>
      <c r="B36" s="214" t="s">
        <v>33</v>
      </c>
      <c r="C36" s="214"/>
      <c r="D36" s="214"/>
      <c r="E36" s="214"/>
      <c r="F36" s="214"/>
      <c r="G36" s="214"/>
      <c r="H36" s="214"/>
    </row>
    <row r="37" spans="1:8" ht="33" customHeight="1">
      <c r="A37" s="3"/>
      <c r="B37" s="3"/>
      <c r="C37" s="3"/>
      <c r="D37" s="3"/>
      <c r="E37" s="3"/>
      <c r="F37" s="3"/>
      <c r="G37" s="3"/>
      <c r="H37" s="3"/>
    </row>
  </sheetData>
  <mergeCells count="39">
    <mergeCell ref="C33:E33"/>
    <mergeCell ref="F33:H33"/>
    <mergeCell ref="A26:G26"/>
    <mergeCell ref="A27:A36"/>
    <mergeCell ref="C27:E27"/>
    <mergeCell ref="F27:H27"/>
    <mergeCell ref="C28:E28"/>
    <mergeCell ref="F28:H28"/>
    <mergeCell ref="C29:E29"/>
    <mergeCell ref="F29:H29"/>
    <mergeCell ref="C30:E30"/>
    <mergeCell ref="F30:H30"/>
    <mergeCell ref="B34:H34"/>
    <mergeCell ref="B35:H35"/>
    <mergeCell ref="B36:H36"/>
    <mergeCell ref="C31:E31"/>
    <mergeCell ref="F31:H31"/>
    <mergeCell ref="C32:E32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2:H32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45441</v>
      </c>
      <c r="D3" s="195"/>
      <c r="E3" s="196"/>
      <c r="F3" s="10" t="s">
        <v>24</v>
      </c>
      <c r="G3" s="197" t="s">
        <v>251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45441</v>
      </c>
      <c r="H4" s="190"/>
    </row>
    <row r="5" spans="1:8" ht="34.9" customHeight="1">
      <c r="A5" s="187" t="s">
        <v>1</v>
      </c>
      <c r="B5" s="188"/>
      <c r="C5" s="187"/>
      <c r="D5" s="189"/>
      <c r="E5" s="188"/>
      <c r="F5" s="10" t="s">
        <v>26</v>
      </c>
      <c r="G5" s="190">
        <v>45441</v>
      </c>
      <c r="H5" s="190"/>
    </row>
    <row r="6" spans="1:8" ht="33" customHeight="1">
      <c r="A6" s="187" t="s">
        <v>2</v>
      </c>
      <c r="B6" s="188"/>
      <c r="C6" s="187">
        <v>74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/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s="19" customFormat="1" ht="33" customHeight="1">
      <c r="A9" s="12">
        <v>1</v>
      </c>
      <c r="B9" s="11" t="s">
        <v>82</v>
      </c>
      <c r="C9" s="18"/>
      <c r="D9" s="13">
        <v>1</v>
      </c>
      <c r="E9" s="14">
        <v>1</v>
      </c>
      <c r="F9" s="14">
        <f>E9*D9</f>
        <v>1</v>
      </c>
      <c r="G9" s="14">
        <v>5000</v>
      </c>
      <c r="H9" s="15">
        <f t="shared" ref="H9:H28" si="0">G9*F9</f>
        <v>5000</v>
      </c>
    </row>
    <row r="10" spans="1:8" ht="35.25">
      <c r="A10" s="12">
        <v>2</v>
      </c>
      <c r="B10" s="11"/>
      <c r="C10" s="18"/>
      <c r="D10" s="13"/>
      <c r="E10" s="14"/>
      <c r="F10" s="14">
        <f>D10*E10</f>
        <v>0</v>
      </c>
      <c r="G10" s="14"/>
      <c r="H10" s="15">
        <f>G10*F10</f>
        <v>0</v>
      </c>
    </row>
    <row r="11" spans="1:8" ht="35.25">
      <c r="A11" s="12">
        <v>3</v>
      </c>
      <c r="B11" s="11"/>
      <c r="C11" s="18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18"/>
      <c r="D12" s="13"/>
      <c r="E12" s="14"/>
      <c r="F12" s="14">
        <f t="shared" ref="F12:F28" si="1">E12*D12</f>
        <v>0</v>
      </c>
      <c r="G12" s="14"/>
      <c r="H12" s="15">
        <f t="shared" si="0"/>
        <v>0</v>
      </c>
    </row>
    <row r="13" spans="1:8" ht="35.25">
      <c r="A13" s="12">
        <v>5</v>
      </c>
      <c r="B13" s="11"/>
      <c r="C13" s="18"/>
      <c r="D13" s="13"/>
      <c r="E13" s="14"/>
      <c r="F13" s="14">
        <f t="shared" si="1"/>
        <v>0</v>
      </c>
      <c r="G13" s="14"/>
      <c r="H13" s="15">
        <f t="shared" si="0"/>
        <v>0</v>
      </c>
    </row>
    <row r="14" spans="1:8" ht="35.25">
      <c r="A14" s="12">
        <v>6</v>
      </c>
      <c r="B14" s="11"/>
      <c r="C14" s="18"/>
      <c r="D14" s="13"/>
      <c r="E14" s="14"/>
      <c r="F14" s="14">
        <f t="shared" ref="F14" si="2">D14*E14</f>
        <v>0</v>
      </c>
      <c r="G14" s="14"/>
      <c r="H14" s="15">
        <f t="shared" si="0"/>
        <v>0</v>
      </c>
    </row>
    <row r="15" spans="1:8" ht="35.25">
      <c r="A15" s="12">
        <v>7</v>
      </c>
      <c r="B15" s="11"/>
      <c r="C15" s="18"/>
      <c r="D15" s="13"/>
      <c r="E15" s="14"/>
      <c r="F15" s="14">
        <f t="shared" ref="F15" si="3">E15*D15</f>
        <v>0</v>
      </c>
      <c r="G15" s="14"/>
      <c r="H15" s="15">
        <f t="shared" si="0"/>
        <v>0</v>
      </c>
    </row>
    <row r="16" spans="1:8" ht="35.25">
      <c r="A16" s="12">
        <v>8</v>
      </c>
      <c r="B16" s="11"/>
      <c r="C16" s="18"/>
      <c r="D16" s="13"/>
      <c r="E16" s="14"/>
      <c r="F16" s="14">
        <f t="shared" si="1"/>
        <v>0</v>
      </c>
      <c r="G16" s="14"/>
      <c r="H16" s="15">
        <f t="shared" si="0"/>
        <v>0</v>
      </c>
    </row>
    <row r="17" spans="1:8" ht="35.25">
      <c r="A17" s="12">
        <v>9</v>
      </c>
      <c r="B17" s="11"/>
      <c r="C17" s="18"/>
      <c r="D17" s="13"/>
      <c r="E17" s="14"/>
      <c r="F17" s="14">
        <f t="shared" si="1"/>
        <v>0</v>
      </c>
      <c r="G17" s="14"/>
      <c r="H17" s="15">
        <f t="shared" si="0"/>
        <v>0</v>
      </c>
    </row>
    <row r="18" spans="1:8" ht="35.25">
      <c r="A18" s="12">
        <v>10</v>
      </c>
      <c r="B18" s="11"/>
      <c r="C18" s="18"/>
      <c r="D18" s="13"/>
      <c r="E18" s="14"/>
      <c r="F18" s="14">
        <f t="shared" ref="F18" si="4">D18*E18</f>
        <v>0</v>
      </c>
      <c r="G18" s="14"/>
      <c r="H18" s="15">
        <f t="shared" si="0"/>
        <v>0</v>
      </c>
    </row>
    <row r="19" spans="1:8" ht="35.25">
      <c r="A19" s="12">
        <v>11</v>
      </c>
      <c r="B19" s="11"/>
      <c r="C19" s="18"/>
      <c r="D19" s="13"/>
      <c r="E19" s="14"/>
      <c r="F19" s="14">
        <f t="shared" ref="F19" si="5">E19*D19</f>
        <v>0</v>
      </c>
      <c r="G19" s="7"/>
      <c r="H19" s="15">
        <f t="shared" si="0"/>
        <v>0</v>
      </c>
    </row>
    <row r="20" spans="1:8" ht="33" customHeight="1">
      <c r="A20" s="12">
        <v>12</v>
      </c>
      <c r="B20" s="11"/>
      <c r="C20" s="18"/>
      <c r="D20" s="13"/>
      <c r="E20" s="14"/>
      <c r="F20" s="14">
        <f t="shared" si="1"/>
        <v>0</v>
      </c>
      <c r="G20" s="7"/>
      <c r="H20" s="15">
        <f t="shared" si="0"/>
        <v>0</v>
      </c>
    </row>
    <row r="21" spans="1:8" ht="33" customHeight="1">
      <c r="A21" s="12">
        <v>13</v>
      </c>
      <c r="B21" s="11"/>
      <c r="C21" s="18"/>
      <c r="D21" s="13"/>
      <c r="E21" s="14"/>
      <c r="F21" s="14">
        <f t="shared" si="1"/>
        <v>0</v>
      </c>
      <c r="G21" s="7"/>
      <c r="H21" s="15">
        <f t="shared" si="0"/>
        <v>0</v>
      </c>
    </row>
    <row r="22" spans="1:8" ht="33" customHeight="1">
      <c r="A22" s="12">
        <v>14</v>
      </c>
      <c r="B22" s="11"/>
      <c r="C22" s="18"/>
      <c r="D22" s="13"/>
      <c r="E22" s="14"/>
      <c r="F22" s="14">
        <f t="shared" ref="F22" si="6">D22*E22</f>
        <v>0</v>
      </c>
      <c r="G22" s="7"/>
      <c r="H22" s="15">
        <f t="shared" si="0"/>
        <v>0</v>
      </c>
    </row>
    <row r="23" spans="1:8" ht="33" customHeight="1">
      <c r="A23" s="12">
        <v>15</v>
      </c>
      <c r="B23" s="11"/>
      <c r="C23" s="18"/>
      <c r="D23" s="13"/>
      <c r="E23" s="14"/>
      <c r="F23" s="14">
        <f t="shared" ref="F23" si="7">E23*D23</f>
        <v>0</v>
      </c>
      <c r="G23" s="7"/>
      <c r="H23" s="15">
        <f t="shared" si="0"/>
        <v>0</v>
      </c>
    </row>
    <row r="24" spans="1:8" ht="33" customHeight="1">
      <c r="A24" s="12">
        <v>16</v>
      </c>
      <c r="B24" s="11"/>
      <c r="C24" s="18"/>
      <c r="D24" s="13"/>
      <c r="E24" s="14"/>
      <c r="F24" s="14">
        <f t="shared" si="1"/>
        <v>0</v>
      </c>
      <c r="G24" s="7"/>
      <c r="H24" s="15">
        <f t="shared" si="0"/>
        <v>0</v>
      </c>
    </row>
    <row r="25" spans="1:8" ht="33" customHeight="1">
      <c r="A25" s="12">
        <v>17</v>
      </c>
      <c r="B25" s="11"/>
      <c r="C25" s="18"/>
      <c r="D25" s="13"/>
      <c r="E25" s="14"/>
      <c r="F25" s="14">
        <f t="shared" si="1"/>
        <v>0</v>
      </c>
      <c r="G25" s="7"/>
      <c r="H25" s="15">
        <f t="shared" si="0"/>
        <v>0</v>
      </c>
    </row>
    <row r="26" spans="1:8" ht="33" customHeight="1">
      <c r="A26" s="12">
        <v>18</v>
      </c>
      <c r="B26" s="11"/>
      <c r="C26" s="18"/>
      <c r="D26" s="13"/>
      <c r="E26" s="14"/>
      <c r="F26" s="14">
        <f t="shared" ref="F26" si="8">D26*E26</f>
        <v>0</v>
      </c>
      <c r="G26" s="7"/>
      <c r="H26" s="15">
        <f t="shared" si="0"/>
        <v>0</v>
      </c>
    </row>
    <row r="27" spans="1:8" ht="33" customHeight="1">
      <c r="A27" s="12">
        <v>19</v>
      </c>
      <c r="B27" s="11"/>
      <c r="C27" s="18"/>
      <c r="D27" s="13"/>
      <c r="E27" s="14"/>
      <c r="F27" s="14">
        <f t="shared" ref="F27" si="9">E27*D27</f>
        <v>0</v>
      </c>
      <c r="G27" s="7"/>
      <c r="H27" s="15">
        <f t="shared" si="0"/>
        <v>0</v>
      </c>
    </row>
    <row r="28" spans="1:8" ht="33" customHeight="1">
      <c r="A28" s="12">
        <v>20</v>
      </c>
      <c r="B28" s="11"/>
      <c r="C28" s="18"/>
      <c r="D28" s="13"/>
      <c r="E28" s="14"/>
      <c r="F28" s="14">
        <f t="shared" si="1"/>
        <v>0</v>
      </c>
      <c r="G28" s="7"/>
      <c r="H28" s="15">
        <f t="shared" si="0"/>
        <v>0</v>
      </c>
    </row>
    <row r="29" spans="1:8" ht="33" customHeight="1">
      <c r="A29" s="208" t="s">
        <v>46</v>
      </c>
      <c r="B29" s="209"/>
      <c r="C29" s="209"/>
      <c r="D29" s="209"/>
      <c r="E29" s="209"/>
      <c r="F29" s="209"/>
      <c r="G29" s="210"/>
      <c r="H29" s="8">
        <f>SUM(H9:H28)</f>
        <v>5000</v>
      </c>
    </row>
    <row r="30" spans="1:8" ht="33" customHeight="1">
      <c r="A30" s="211" t="s">
        <v>57</v>
      </c>
      <c r="B30" s="4" t="s">
        <v>7</v>
      </c>
      <c r="C30" s="212"/>
      <c r="D30" s="201"/>
      <c r="E30" s="201"/>
      <c r="F30" s="198" t="s">
        <v>21</v>
      </c>
      <c r="G30" s="198"/>
      <c r="H30" s="199"/>
    </row>
    <row r="31" spans="1:8" ht="33" customHeight="1">
      <c r="A31" s="211"/>
      <c r="B31" s="4" t="s">
        <v>8</v>
      </c>
      <c r="C31" s="200"/>
      <c r="D31" s="201"/>
      <c r="E31" s="201"/>
      <c r="F31" s="198" t="s">
        <v>21</v>
      </c>
      <c r="G31" s="198"/>
      <c r="H31" s="199"/>
    </row>
    <row r="32" spans="1:8" ht="33" customHeight="1">
      <c r="A32" s="211"/>
      <c r="B32" s="4" t="s">
        <v>9</v>
      </c>
      <c r="C32" s="200">
        <f>C30*0%</f>
        <v>0</v>
      </c>
      <c r="D32" s="201"/>
      <c r="E32" s="201"/>
      <c r="F32" s="198" t="s">
        <v>21</v>
      </c>
      <c r="G32" s="198"/>
      <c r="H32" s="199"/>
    </row>
    <row r="33" spans="1:8" ht="33" customHeight="1">
      <c r="A33" s="211"/>
      <c r="B33" s="4" t="s">
        <v>10</v>
      </c>
      <c r="C33" s="200">
        <f>C30*0%</f>
        <v>0</v>
      </c>
      <c r="D33" s="201"/>
      <c r="E33" s="201"/>
      <c r="F33" s="198" t="s">
        <v>21</v>
      </c>
      <c r="G33" s="198"/>
      <c r="H33" s="199"/>
    </row>
    <row r="34" spans="1:8" ht="33" customHeight="1">
      <c r="A34" s="211"/>
      <c r="B34" s="4" t="s">
        <v>11</v>
      </c>
      <c r="C34" s="200"/>
      <c r="D34" s="201"/>
      <c r="E34" s="201"/>
      <c r="F34" s="198" t="s">
        <v>21</v>
      </c>
      <c r="G34" s="198"/>
      <c r="H34" s="199"/>
    </row>
    <row r="35" spans="1:8" ht="33" customHeight="1">
      <c r="A35" s="211"/>
      <c r="B35" s="4" t="s">
        <v>12</v>
      </c>
      <c r="C35" s="200"/>
      <c r="D35" s="201"/>
      <c r="E35" s="201"/>
      <c r="F35" s="198" t="s">
        <v>21</v>
      </c>
      <c r="G35" s="198"/>
      <c r="H35" s="199"/>
    </row>
    <row r="36" spans="1:8" ht="33" customHeight="1">
      <c r="A36" s="211"/>
      <c r="B36" s="4" t="s">
        <v>13</v>
      </c>
      <c r="C36" s="200">
        <f>H29</f>
        <v>5000</v>
      </c>
      <c r="D36" s="201"/>
      <c r="E36" s="201"/>
      <c r="F36" s="198" t="s">
        <v>21</v>
      </c>
      <c r="G36" s="198"/>
      <c r="H36" s="199"/>
    </row>
    <row r="37" spans="1:8" ht="33" customHeight="1">
      <c r="A37" s="211"/>
      <c r="B37" s="213" t="s">
        <v>17</v>
      </c>
      <c r="C37" s="213"/>
      <c r="D37" s="213"/>
      <c r="E37" s="213"/>
      <c r="F37" s="213"/>
      <c r="G37" s="213"/>
      <c r="H37" s="213"/>
    </row>
    <row r="38" spans="1:8" ht="99.6" customHeight="1">
      <c r="A38" s="211"/>
      <c r="B38" s="214" t="s">
        <v>18</v>
      </c>
      <c r="C38" s="214"/>
      <c r="D38" s="214"/>
      <c r="E38" s="214"/>
      <c r="F38" s="214"/>
      <c r="G38" s="214"/>
      <c r="H38" s="214"/>
    </row>
    <row r="39" spans="1:8" ht="90" customHeight="1">
      <c r="A39" s="211"/>
      <c r="B39" s="214" t="s">
        <v>33</v>
      </c>
      <c r="C39" s="214"/>
      <c r="D39" s="214"/>
      <c r="E39" s="214"/>
      <c r="F39" s="214"/>
      <c r="G39" s="214"/>
      <c r="H39" s="214"/>
    </row>
    <row r="40" spans="1:8" ht="33" customHeight="1">
      <c r="A40" s="3"/>
      <c r="B40" s="3"/>
      <c r="C40" s="3"/>
      <c r="D40" s="3"/>
      <c r="E40" s="3"/>
      <c r="F40" s="3"/>
      <c r="G40" s="3"/>
      <c r="H40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34:H34"/>
    <mergeCell ref="C35:E3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5:H35"/>
    <mergeCell ref="C36:E36"/>
    <mergeCell ref="F36:H36"/>
    <mergeCell ref="A29:G29"/>
    <mergeCell ref="A30:A39"/>
    <mergeCell ref="C30:E30"/>
    <mergeCell ref="F30:H30"/>
    <mergeCell ref="C31:E31"/>
    <mergeCell ref="F31:H31"/>
    <mergeCell ref="C32:E32"/>
    <mergeCell ref="F32:H32"/>
    <mergeCell ref="C33:E33"/>
    <mergeCell ref="F33:H33"/>
    <mergeCell ref="B37:H37"/>
    <mergeCell ref="B38:H38"/>
    <mergeCell ref="B39:H39"/>
    <mergeCell ref="C34:E34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20" sqref="H20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45475</v>
      </c>
      <c r="D3" s="195"/>
      <c r="E3" s="196"/>
      <c r="F3" s="10" t="s">
        <v>24</v>
      </c>
      <c r="G3" s="197" t="s">
        <v>44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45475</v>
      </c>
      <c r="H4" s="190"/>
    </row>
    <row r="5" spans="1:8" ht="34.9" customHeight="1">
      <c r="A5" s="187" t="s">
        <v>1</v>
      </c>
      <c r="B5" s="188"/>
      <c r="C5" s="187" t="s">
        <v>87</v>
      </c>
      <c r="D5" s="189"/>
      <c r="E5" s="188"/>
      <c r="F5" s="10" t="s">
        <v>26</v>
      </c>
      <c r="G5" s="190">
        <v>45475</v>
      </c>
      <c r="H5" s="190"/>
    </row>
    <row r="6" spans="1:8" ht="33" customHeight="1">
      <c r="A6" s="187" t="s">
        <v>2</v>
      </c>
      <c r="B6" s="188"/>
      <c r="C6" s="187">
        <v>100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 t="s">
        <v>63</v>
      </c>
      <c r="F8" s="9" t="s">
        <v>6</v>
      </c>
      <c r="G8" s="203"/>
      <c r="H8" s="203"/>
    </row>
    <row r="9" spans="1:8" ht="35.25">
      <c r="A9" s="12">
        <v>1</v>
      </c>
      <c r="B9" s="11" t="s">
        <v>347</v>
      </c>
      <c r="C9" s="6"/>
      <c r="D9" s="13">
        <v>1</v>
      </c>
      <c r="E9" s="149">
        <v>5.82</v>
      </c>
      <c r="F9" s="149">
        <f>E9*D9</f>
        <v>5.82</v>
      </c>
      <c r="G9" s="14">
        <v>39500</v>
      </c>
      <c r="H9" s="15">
        <f>G9*F9</f>
        <v>229890</v>
      </c>
    </row>
    <row r="10" spans="1:8" ht="35.25">
      <c r="A10" s="12">
        <v>2</v>
      </c>
      <c r="B10" s="11"/>
      <c r="C10" s="6"/>
      <c r="D10" s="13"/>
      <c r="E10" s="14">
        <v>0</v>
      </c>
      <c r="F10" s="14">
        <f t="shared" ref="F10:F12" si="0">E10*D10</f>
        <v>0</v>
      </c>
      <c r="G10" s="14"/>
      <c r="H10" s="15">
        <f>G10*F10</f>
        <v>0</v>
      </c>
    </row>
    <row r="11" spans="1:8" ht="35.25">
      <c r="A11" s="12">
        <v>3</v>
      </c>
      <c r="B11" s="11"/>
      <c r="C11" s="6"/>
      <c r="D11" s="13"/>
      <c r="E11" s="14">
        <v>0</v>
      </c>
      <c r="F11" s="14">
        <f t="shared" si="0"/>
        <v>0</v>
      </c>
      <c r="G11" s="14"/>
      <c r="H11" s="15">
        <f t="shared" ref="H11" si="1">G11*F11</f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229890</v>
      </c>
    </row>
    <row r="21" spans="1:8" ht="33" customHeight="1">
      <c r="A21" s="211" t="str">
        <f>G3</f>
        <v>توريد حديد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>
        <v>0</v>
      </c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H20-C25</f>
        <v>229890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G13" sqref="G13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7.42578125" style="1" bestFit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45441</v>
      </c>
      <c r="D3" s="195"/>
      <c r="E3" s="196"/>
      <c r="F3" s="10" t="s">
        <v>24</v>
      </c>
      <c r="G3" s="197" t="s">
        <v>246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45441</v>
      </c>
      <c r="H4" s="190"/>
    </row>
    <row r="5" spans="1:8" ht="34.9" customHeight="1">
      <c r="A5" s="187" t="s">
        <v>1</v>
      </c>
      <c r="B5" s="188"/>
      <c r="C5" s="187" t="s">
        <v>41</v>
      </c>
      <c r="D5" s="189"/>
      <c r="E5" s="188"/>
      <c r="F5" s="10" t="s">
        <v>26</v>
      </c>
      <c r="G5" s="190">
        <v>45441</v>
      </c>
      <c r="H5" s="190"/>
    </row>
    <row r="6" spans="1:8" ht="33" customHeight="1">
      <c r="A6" s="187" t="s">
        <v>2</v>
      </c>
      <c r="B6" s="188"/>
      <c r="C6" s="187">
        <v>73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81</v>
      </c>
      <c r="C7" s="202" t="s">
        <v>4</v>
      </c>
      <c r="D7" s="207" t="s">
        <v>5</v>
      </c>
      <c r="E7" s="207"/>
      <c r="F7" s="207"/>
      <c r="G7" s="202" t="s">
        <v>248</v>
      </c>
      <c r="H7" s="202" t="s">
        <v>22</v>
      </c>
    </row>
    <row r="8" spans="1:8" ht="33" customHeight="1">
      <c r="A8" s="206"/>
      <c r="B8" s="203"/>
      <c r="C8" s="203"/>
      <c r="D8" s="9"/>
      <c r="E8" s="9" t="s">
        <v>63</v>
      </c>
      <c r="F8" s="9" t="s">
        <v>6</v>
      </c>
      <c r="G8" s="203"/>
      <c r="H8" s="203"/>
    </row>
    <row r="9" spans="1:8" ht="51">
      <c r="A9" s="12">
        <v>1</v>
      </c>
      <c r="B9" s="11" t="s">
        <v>250</v>
      </c>
      <c r="C9" s="51"/>
      <c r="D9" s="13">
        <v>36</v>
      </c>
      <c r="E9" s="14">
        <v>20</v>
      </c>
      <c r="F9" s="14">
        <f>E9*D9</f>
        <v>720</v>
      </c>
      <c r="G9" s="14">
        <v>70</v>
      </c>
      <c r="H9" s="15">
        <f>G9*F9</f>
        <v>50400</v>
      </c>
    </row>
    <row r="10" spans="1:8" ht="35.25">
      <c r="A10" s="12">
        <v>2</v>
      </c>
      <c r="B10" s="11" t="s">
        <v>253</v>
      </c>
      <c r="C10" s="50"/>
      <c r="D10" s="13">
        <v>-4</v>
      </c>
      <c r="E10" s="14">
        <v>20</v>
      </c>
      <c r="F10" s="14">
        <f>E10*D10</f>
        <v>-80</v>
      </c>
      <c r="G10" s="14">
        <v>70</v>
      </c>
      <c r="H10" s="15">
        <f t="shared" ref="H10:H17" si="0">G10*F10</f>
        <v>-5600</v>
      </c>
    </row>
    <row r="11" spans="1:8" ht="35.25">
      <c r="A11" s="12">
        <v>3</v>
      </c>
      <c r="B11" s="11"/>
      <c r="C11" s="16"/>
      <c r="D11" s="13"/>
      <c r="E11" s="14">
        <v>0</v>
      </c>
      <c r="F11" s="14"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6"/>
      <c r="D12" s="13"/>
      <c r="E12" s="14">
        <v>0</v>
      </c>
      <c r="F12" s="14">
        <v>0</v>
      </c>
      <c r="G12" s="14"/>
      <c r="H12" s="15">
        <f t="shared" si="0"/>
        <v>0</v>
      </c>
    </row>
    <row r="13" spans="1:8" ht="35.25">
      <c r="A13" s="12">
        <v>5</v>
      </c>
      <c r="B13" s="11"/>
      <c r="C13" s="6"/>
      <c r="D13" s="13"/>
      <c r="E13" s="14">
        <v>0</v>
      </c>
      <c r="F13" s="14">
        <v>0</v>
      </c>
      <c r="G13" s="14"/>
      <c r="H13" s="15">
        <f t="shared" si="0"/>
        <v>0</v>
      </c>
    </row>
    <row r="14" spans="1:8" ht="35.25">
      <c r="A14" s="12">
        <v>6</v>
      </c>
      <c r="E14" s="7">
        <v>0</v>
      </c>
      <c r="F14" s="7">
        <v>0</v>
      </c>
      <c r="G14" s="7"/>
      <c r="H14" s="15">
        <f t="shared" si="0"/>
        <v>0</v>
      </c>
    </row>
    <row r="15" spans="1:8" ht="33" customHeight="1">
      <c r="A15" s="12">
        <v>7</v>
      </c>
      <c r="B15" s="11"/>
      <c r="C15" s="6"/>
      <c r="D15" s="13"/>
      <c r="E15" s="7">
        <v>0</v>
      </c>
      <c r="F15" s="7">
        <v>0</v>
      </c>
      <c r="G15" s="7"/>
      <c r="H15" s="15">
        <f t="shared" si="0"/>
        <v>0</v>
      </c>
    </row>
    <row r="16" spans="1:8" ht="33" customHeight="1">
      <c r="A16" s="12">
        <v>8</v>
      </c>
      <c r="B16" s="11"/>
      <c r="C16" s="6"/>
      <c r="D16" s="13"/>
      <c r="E16" s="7">
        <v>0</v>
      </c>
      <c r="F16" s="7">
        <v>0</v>
      </c>
      <c r="G16" s="7"/>
      <c r="H16" s="15">
        <f t="shared" si="0"/>
        <v>0</v>
      </c>
    </row>
    <row r="17" spans="1:8" ht="33" customHeight="1">
      <c r="A17" s="12">
        <v>9</v>
      </c>
      <c r="B17" s="11"/>
      <c r="C17" s="6"/>
      <c r="D17" s="13"/>
      <c r="E17" s="7">
        <v>0</v>
      </c>
      <c r="F17" s="7">
        <v>0</v>
      </c>
      <c r="G17" s="7"/>
      <c r="H17" s="15">
        <f t="shared" si="0"/>
        <v>0</v>
      </c>
    </row>
    <row r="18" spans="1:8" ht="33" customHeight="1">
      <c r="A18" s="2"/>
      <c r="B18" s="5"/>
      <c r="C18" s="6"/>
      <c r="D18" s="13"/>
      <c r="E18" s="7"/>
      <c r="F18" s="7"/>
      <c r="G18" s="7"/>
      <c r="H18" s="7"/>
    </row>
    <row r="19" spans="1:8" ht="33" customHeight="1">
      <c r="A19" s="2"/>
      <c r="B19" s="5"/>
      <c r="C19" s="6"/>
      <c r="D19" s="13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SUM(H9:H17)</f>
        <v>44800</v>
      </c>
    </row>
    <row r="21" spans="1:8" ht="33" customHeight="1">
      <c r="A21" s="211" t="str">
        <f>G3</f>
        <v xml:space="preserve">توريد احلال 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8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H20-C22</f>
        <v>44800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A7:A8"/>
    <mergeCell ref="B7:B8"/>
    <mergeCell ref="C7:C8"/>
    <mergeCell ref="G7:G8"/>
    <mergeCell ref="H7:H8"/>
    <mergeCell ref="D7:F7"/>
    <mergeCell ref="F26:H26"/>
    <mergeCell ref="A5:B5"/>
    <mergeCell ref="C5:E5"/>
    <mergeCell ref="G5:H5"/>
    <mergeCell ref="A6:B6"/>
    <mergeCell ref="C6:E6"/>
    <mergeCell ref="G6:H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3" orientation="portrait" r:id="rId1"/>
  <drawing r:id="rId2"/>
  <legacy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45439</v>
      </c>
      <c r="D3" s="195"/>
      <c r="E3" s="196"/>
      <c r="F3" s="10" t="s">
        <v>24</v>
      </c>
      <c r="G3" s="197" t="s">
        <v>252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45439</v>
      </c>
      <c r="H4" s="190"/>
    </row>
    <row r="5" spans="1:8" ht="34.9" customHeight="1">
      <c r="A5" s="187" t="s">
        <v>1</v>
      </c>
      <c r="B5" s="188"/>
      <c r="C5" s="187" t="s">
        <v>171</v>
      </c>
      <c r="D5" s="189"/>
      <c r="E5" s="188"/>
      <c r="F5" s="10" t="s">
        <v>26</v>
      </c>
      <c r="G5" s="190">
        <v>45439</v>
      </c>
      <c r="H5" s="190"/>
    </row>
    <row r="6" spans="1:8" ht="33" customHeight="1">
      <c r="A6" s="187" t="s">
        <v>2</v>
      </c>
      <c r="B6" s="188"/>
      <c r="C6" s="187">
        <v>72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 t="s">
        <v>38</v>
      </c>
      <c r="E8" s="9" t="s">
        <v>39</v>
      </c>
      <c r="F8" s="9" t="s">
        <v>6</v>
      </c>
      <c r="G8" s="203"/>
      <c r="H8" s="203"/>
    </row>
    <row r="9" spans="1:8" ht="76.5">
      <c r="A9" s="12">
        <v>1</v>
      </c>
      <c r="B9" s="11" t="s">
        <v>249</v>
      </c>
      <c r="C9" s="6"/>
      <c r="D9" s="13">
        <v>500</v>
      </c>
      <c r="E9" s="14">
        <v>1</v>
      </c>
      <c r="F9" s="14">
        <f>D9*E9</f>
        <v>500</v>
      </c>
      <c r="G9" s="14">
        <v>9</v>
      </c>
      <c r="H9" s="15">
        <f>G9*F9</f>
        <v>4500</v>
      </c>
    </row>
    <row r="10" spans="1:8" ht="35.2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SUM(H9:H14)</f>
        <v>4500</v>
      </c>
    </row>
    <row r="21" spans="1:8" ht="33" customHeight="1">
      <c r="A21" s="211" t="str">
        <f>G3</f>
        <v xml:space="preserve">اعمال خاصة 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8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H20-C22</f>
        <v>4500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45439</v>
      </c>
      <c r="D3" s="195"/>
      <c r="E3" s="196"/>
      <c r="F3" s="10" t="s">
        <v>24</v>
      </c>
      <c r="G3" s="197" t="s">
        <v>245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45439</v>
      </c>
      <c r="H4" s="190"/>
    </row>
    <row r="5" spans="1:8" ht="34.9" customHeight="1">
      <c r="A5" s="187" t="s">
        <v>1</v>
      </c>
      <c r="B5" s="188"/>
      <c r="C5" s="187" t="s">
        <v>51</v>
      </c>
      <c r="D5" s="189"/>
      <c r="E5" s="188"/>
      <c r="F5" s="10" t="s">
        <v>26</v>
      </c>
      <c r="G5" s="190">
        <v>45439</v>
      </c>
      <c r="H5" s="190"/>
    </row>
    <row r="6" spans="1:8" ht="33" customHeight="1">
      <c r="A6" s="187" t="s">
        <v>2</v>
      </c>
      <c r="B6" s="188"/>
      <c r="C6" s="187">
        <v>71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 t="s">
        <v>63</v>
      </c>
      <c r="F8" s="9" t="s">
        <v>6</v>
      </c>
      <c r="G8" s="203"/>
      <c r="H8" s="203"/>
    </row>
    <row r="9" spans="1:8" ht="76.5">
      <c r="A9" s="12">
        <v>1</v>
      </c>
      <c r="B9" s="11" t="s">
        <v>247</v>
      </c>
      <c r="C9" s="6"/>
      <c r="D9" s="13">
        <v>500.9</v>
      </c>
      <c r="E9" s="14">
        <v>0.1</v>
      </c>
      <c r="F9" s="14">
        <f>E9*D9</f>
        <v>50.09</v>
      </c>
      <c r="G9" s="14">
        <v>240</v>
      </c>
      <c r="H9" s="15">
        <f>G9*F9</f>
        <v>12021.6</v>
      </c>
    </row>
    <row r="10" spans="1:8" ht="35.25">
      <c r="A10" s="12">
        <v>2</v>
      </c>
      <c r="B10" s="11"/>
      <c r="C10" s="6"/>
      <c r="D10" s="13"/>
      <c r="E10" s="14"/>
      <c r="F10" s="14">
        <f t="shared" ref="F10:F12" si="0">E10*D10</f>
        <v>0</v>
      </c>
      <c r="G10" s="14"/>
      <c r="H10" s="15">
        <f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ref="H11" si="1">G11*F11</f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SUM(H9:H14)</f>
        <v>12021.6</v>
      </c>
    </row>
    <row r="21" spans="1:8" ht="33" customHeight="1">
      <c r="A21" s="211" t="s">
        <v>62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>
        <v>1021.6</v>
      </c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H20-C25</f>
        <v>11000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rightToLeft="1" view="pageBreakPreview" zoomScale="70" zoomScaleNormal="100" zoomScaleSheetLayoutView="70" workbookViewId="0">
      <selection activeCell="F12" sqref="F12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10" ht="70.150000000000006" customHeight="1">
      <c r="H1" s="191" t="s">
        <v>29</v>
      </c>
    </row>
    <row r="2" spans="1:10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10" ht="33" customHeight="1">
      <c r="A3" s="187" t="s">
        <v>0</v>
      </c>
      <c r="B3" s="188"/>
      <c r="C3" s="194">
        <v>45438</v>
      </c>
      <c r="D3" s="195"/>
      <c r="E3" s="196"/>
      <c r="F3" s="10" t="s">
        <v>24</v>
      </c>
      <c r="G3" s="197" t="s">
        <v>245</v>
      </c>
      <c r="H3" s="197"/>
    </row>
    <row r="4" spans="1:10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45438</v>
      </c>
      <c r="H4" s="190"/>
    </row>
    <row r="5" spans="1:10" ht="34.9" customHeight="1">
      <c r="A5" s="187" t="s">
        <v>1</v>
      </c>
      <c r="B5" s="188"/>
      <c r="C5" s="187" t="s">
        <v>51</v>
      </c>
      <c r="D5" s="189"/>
      <c r="E5" s="188"/>
      <c r="F5" s="10" t="s">
        <v>26</v>
      </c>
      <c r="G5" s="190">
        <v>45438</v>
      </c>
      <c r="H5" s="190"/>
    </row>
    <row r="6" spans="1:10" ht="33" customHeight="1">
      <c r="A6" s="187" t="s">
        <v>2</v>
      </c>
      <c r="B6" s="188"/>
      <c r="C6" s="187">
        <v>70</v>
      </c>
      <c r="D6" s="189"/>
      <c r="E6" s="188"/>
      <c r="F6" s="10" t="s">
        <v>27</v>
      </c>
      <c r="G6" s="204"/>
      <c r="H6" s="204"/>
    </row>
    <row r="7" spans="1:10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10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10" ht="76.5">
      <c r="A9" s="12">
        <v>1</v>
      </c>
      <c r="B9" s="11" t="s">
        <v>242</v>
      </c>
      <c r="C9" s="6"/>
      <c r="D9" s="13">
        <f>45.97*0.3</f>
        <v>13.790999999999999</v>
      </c>
      <c r="E9" s="14">
        <v>3.4</v>
      </c>
      <c r="F9" s="14">
        <f>E9*D9</f>
        <v>46.889399999999995</v>
      </c>
      <c r="G9" s="14">
        <v>575</v>
      </c>
      <c r="H9" s="15">
        <f>G9*F9</f>
        <v>26961.404999999999</v>
      </c>
    </row>
    <row r="10" spans="1:10" ht="76.5">
      <c r="A10" s="12">
        <v>2</v>
      </c>
      <c r="B10" s="11" t="s">
        <v>243</v>
      </c>
      <c r="C10" s="6"/>
      <c r="D10" s="13">
        <v>8.5050000000000008</v>
      </c>
      <c r="E10" s="14">
        <v>4</v>
      </c>
      <c r="F10" s="14">
        <f t="shared" ref="F10:F11" si="0">E10*D10</f>
        <v>34.020000000000003</v>
      </c>
      <c r="G10" s="14">
        <v>575</v>
      </c>
      <c r="H10" s="15">
        <f>G10*F10</f>
        <v>19561.5</v>
      </c>
      <c r="J10" s="74">
        <f>F9+F10</f>
        <v>80.909400000000005</v>
      </c>
    </row>
    <row r="11" spans="1:10" ht="35.2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ref="H11" si="1">G11*F11</f>
        <v>0</v>
      </c>
    </row>
    <row r="12" spans="1:10" ht="35.2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10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10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10" ht="33" customHeight="1">
      <c r="A15" s="2"/>
      <c r="B15" s="5"/>
      <c r="C15" s="6"/>
      <c r="D15" s="7"/>
      <c r="E15" s="7"/>
      <c r="F15" s="7"/>
      <c r="G15" s="7"/>
      <c r="H15" s="7"/>
    </row>
    <row r="16" spans="1:10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SUM(H9:H14)</f>
        <v>46522.904999999999</v>
      </c>
    </row>
    <row r="21" spans="1:8" ht="33" customHeight="1">
      <c r="A21" s="211" t="str">
        <f>G3</f>
        <v xml:space="preserve">خرسانات 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244</v>
      </c>
      <c r="C22" s="200">
        <f>H20-C27</f>
        <v>5522.9049999999988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v>41000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45437</v>
      </c>
      <c r="D3" s="195"/>
      <c r="E3" s="196"/>
      <c r="F3" s="10" t="s">
        <v>24</v>
      </c>
      <c r="G3" s="197" t="s">
        <v>49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45437</v>
      </c>
      <c r="H4" s="190"/>
    </row>
    <row r="5" spans="1:8" ht="34.9" customHeight="1">
      <c r="A5" s="187" t="s">
        <v>1</v>
      </c>
      <c r="B5" s="188"/>
      <c r="C5" s="187" t="s">
        <v>41</v>
      </c>
      <c r="D5" s="189"/>
      <c r="E5" s="188"/>
      <c r="F5" s="10" t="s">
        <v>26</v>
      </c>
      <c r="G5" s="190">
        <v>45437</v>
      </c>
      <c r="H5" s="190"/>
    </row>
    <row r="6" spans="1:8" ht="33" customHeight="1">
      <c r="A6" s="187" t="s">
        <v>2</v>
      </c>
      <c r="B6" s="188"/>
      <c r="C6" s="187">
        <v>69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/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s="19" customFormat="1" ht="51">
      <c r="A9" s="12">
        <v>1</v>
      </c>
      <c r="B9" s="11" t="s">
        <v>222</v>
      </c>
      <c r="C9" s="18"/>
      <c r="D9" s="13">
        <v>1</v>
      </c>
      <c r="E9" s="14">
        <v>55</v>
      </c>
      <c r="F9" s="14">
        <f>E9*D9</f>
        <v>55</v>
      </c>
      <c r="G9" s="14">
        <v>140</v>
      </c>
      <c r="H9" s="15">
        <f t="shared" ref="H9:H28" si="0">G9*F9</f>
        <v>7700</v>
      </c>
    </row>
    <row r="10" spans="1:8" ht="35.25">
      <c r="A10" s="12">
        <v>2</v>
      </c>
      <c r="B10" s="11"/>
      <c r="C10" s="18"/>
      <c r="D10" s="13"/>
      <c r="E10" s="14"/>
      <c r="F10" s="14">
        <f>D10*E10</f>
        <v>0</v>
      </c>
      <c r="G10" s="14"/>
      <c r="H10" s="15">
        <f>G10*F10</f>
        <v>0</v>
      </c>
    </row>
    <row r="11" spans="1:8" ht="35.25">
      <c r="A11" s="12">
        <v>3</v>
      </c>
      <c r="B11" s="11"/>
      <c r="C11" s="18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18"/>
      <c r="D12" s="13"/>
      <c r="E12" s="14"/>
      <c r="F12" s="14">
        <f t="shared" ref="F12" si="1">E12*D12</f>
        <v>0</v>
      </c>
      <c r="G12" s="14"/>
      <c r="H12" s="15">
        <f t="shared" si="0"/>
        <v>0</v>
      </c>
    </row>
    <row r="13" spans="1:8" ht="35.25">
      <c r="A13" s="12">
        <v>5</v>
      </c>
      <c r="B13" s="11"/>
      <c r="C13" s="18"/>
      <c r="D13" s="13"/>
      <c r="E13" s="14"/>
      <c r="F13" s="14">
        <f t="shared" ref="F13" si="2">D13*E13</f>
        <v>0</v>
      </c>
      <c r="G13" s="14"/>
      <c r="H13" s="15">
        <f t="shared" si="0"/>
        <v>0</v>
      </c>
    </row>
    <row r="14" spans="1:8" ht="35.25">
      <c r="A14" s="12">
        <v>6</v>
      </c>
      <c r="B14" s="11"/>
      <c r="C14" s="18"/>
      <c r="D14" s="13"/>
      <c r="E14" s="14"/>
      <c r="F14" s="14">
        <f t="shared" ref="F14:F15" si="3">E14*D14</f>
        <v>0</v>
      </c>
      <c r="G14" s="14"/>
      <c r="H14" s="15">
        <f t="shared" si="0"/>
        <v>0</v>
      </c>
    </row>
    <row r="15" spans="1:8" ht="35.25">
      <c r="A15" s="12">
        <v>7</v>
      </c>
      <c r="B15" s="11"/>
      <c r="C15" s="18"/>
      <c r="D15" s="13"/>
      <c r="E15" s="14"/>
      <c r="F15" s="14">
        <f t="shared" si="3"/>
        <v>0</v>
      </c>
      <c r="G15" s="14"/>
      <c r="H15" s="15">
        <f t="shared" si="0"/>
        <v>0</v>
      </c>
    </row>
    <row r="16" spans="1:8" ht="35.25">
      <c r="A16" s="12">
        <v>8</v>
      </c>
      <c r="B16" s="11"/>
      <c r="C16" s="18"/>
      <c r="D16" s="13"/>
      <c r="E16" s="14"/>
      <c r="F16" s="14">
        <f t="shared" ref="F16" si="4">D16*E16</f>
        <v>0</v>
      </c>
      <c r="G16" s="14"/>
      <c r="H16" s="15">
        <f t="shared" si="0"/>
        <v>0</v>
      </c>
    </row>
    <row r="17" spans="1:8" ht="35.25">
      <c r="A17" s="12">
        <v>9</v>
      </c>
      <c r="B17" s="11"/>
      <c r="C17" s="18"/>
      <c r="D17" s="13"/>
      <c r="E17" s="14"/>
      <c r="F17" s="14">
        <f t="shared" ref="F17:F18" si="5">E17*D17</f>
        <v>0</v>
      </c>
      <c r="G17" s="14"/>
      <c r="H17" s="15">
        <f t="shared" si="0"/>
        <v>0</v>
      </c>
    </row>
    <row r="18" spans="1:8" ht="35.25">
      <c r="A18" s="12">
        <v>10</v>
      </c>
      <c r="B18" s="11"/>
      <c r="C18" s="18"/>
      <c r="D18" s="13"/>
      <c r="E18" s="14"/>
      <c r="F18" s="14">
        <f t="shared" si="5"/>
        <v>0</v>
      </c>
      <c r="G18" s="14"/>
      <c r="H18" s="15">
        <f t="shared" si="0"/>
        <v>0</v>
      </c>
    </row>
    <row r="19" spans="1:8" ht="35.25">
      <c r="A19" s="12">
        <v>11</v>
      </c>
      <c r="B19" s="11"/>
      <c r="C19" s="18"/>
      <c r="D19" s="13"/>
      <c r="E19" s="14"/>
      <c r="F19" s="14">
        <f t="shared" ref="F19" si="6">D19*E19</f>
        <v>0</v>
      </c>
      <c r="G19" s="7"/>
      <c r="H19" s="15">
        <f t="shared" si="0"/>
        <v>0</v>
      </c>
    </row>
    <row r="20" spans="1:8" ht="33" customHeight="1">
      <c r="A20" s="12">
        <v>12</v>
      </c>
      <c r="B20" s="11"/>
      <c r="C20" s="18"/>
      <c r="D20" s="13"/>
      <c r="E20" s="14"/>
      <c r="F20" s="14">
        <f t="shared" ref="F20:F21" si="7">E20*D20</f>
        <v>0</v>
      </c>
      <c r="G20" s="7"/>
      <c r="H20" s="15">
        <f t="shared" si="0"/>
        <v>0</v>
      </c>
    </row>
    <row r="21" spans="1:8" ht="33" customHeight="1">
      <c r="A21" s="12">
        <v>13</v>
      </c>
      <c r="B21" s="11"/>
      <c r="C21" s="18"/>
      <c r="D21" s="13"/>
      <c r="E21" s="14"/>
      <c r="F21" s="14">
        <f t="shared" si="7"/>
        <v>0</v>
      </c>
      <c r="G21" s="7"/>
      <c r="H21" s="15">
        <f t="shared" si="0"/>
        <v>0</v>
      </c>
    </row>
    <row r="22" spans="1:8" ht="33" customHeight="1">
      <c r="A22" s="12">
        <v>14</v>
      </c>
      <c r="B22" s="11"/>
      <c r="C22" s="18"/>
      <c r="D22" s="13"/>
      <c r="E22" s="14"/>
      <c r="F22" s="14">
        <f t="shared" ref="F22" si="8">D22*E22</f>
        <v>0</v>
      </c>
      <c r="G22" s="7"/>
      <c r="H22" s="15">
        <f t="shared" si="0"/>
        <v>0</v>
      </c>
    </row>
    <row r="23" spans="1:8" ht="33" customHeight="1">
      <c r="A23" s="12">
        <v>15</v>
      </c>
      <c r="B23" s="11"/>
      <c r="C23" s="18"/>
      <c r="D23" s="13"/>
      <c r="E23" s="14"/>
      <c r="F23" s="14">
        <f t="shared" ref="F23:F24" si="9">E23*D23</f>
        <v>0</v>
      </c>
      <c r="G23" s="7"/>
      <c r="H23" s="15">
        <f t="shared" si="0"/>
        <v>0</v>
      </c>
    </row>
    <row r="24" spans="1:8" ht="33" customHeight="1">
      <c r="A24" s="12">
        <v>16</v>
      </c>
      <c r="B24" s="11"/>
      <c r="C24" s="18"/>
      <c r="D24" s="13"/>
      <c r="E24" s="14"/>
      <c r="F24" s="14">
        <f t="shared" si="9"/>
        <v>0</v>
      </c>
      <c r="G24" s="7"/>
      <c r="H24" s="15">
        <f t="shared" si="0"/>
        <v>0</v>
      </c>
    </row>
    <row r="25" spans="1:8" ht="33" customHeight="1">
      <c r="A25" s="12">
        <v>17</v>
      </c>
      <c r="B25" s="11"/>
      <c r="C25" s="18"/>
      <c r="D25" s="13"/>
      <c r="E25" s="14"/>
      <c r="F25" s="14">
        <f t="shared" ref="F25" si="10">D25*E25</f>
        <v>0</v>
      </c>
      <c r="G25" s="7"/>
      <c r="H25" s="15">
        <f t="shared" si="0"/>
        <v>0</v>
      </c>
    </row>
    <row r="26" spans="1:8" ht="33" customHeight="1">
      <c r="A26" s="12">
        <v>18</v>
      </c>
      <c r="B26" s="11"/>
      <c r="C26" s="18"/>
      <c r="D26" s="13"/>
      <c r="E26" s="14"/>
      <c r="F26" s="14">
        <f t="shared" ref="F26:F27" si="11">E26*D26</f>
        <v>0</v>
      </c>
      <c r="G26" s="7"/>
      <c r="H26" s="15">
        <f t="shared" si="0"/>
        <v>0</v>
      </c>
    </row>
    <row r="27" spans="1:8" ht="33" customHeight="1">
      <c r="A27" s="12">
        <v>19</v>
      </c>
      <c r="B27" s="11"/>
      <c r="C27" s="18"/>
      <c r="D27" s="13"/>
      <c r="E27" s="14"/>
      <c r="F27" s="14">
        <f t="shared" si="11"/>
        <v>0</v>
      </c>
      <c r="G27" s="7"/>
      <c r="H27" s="15">
        <f t="shared" si="0"/>
        <v>0</v>
      </c>
    </row>
    <row r="28" spans="1:8" ht="33" customHeight="1">
      <c r="A28" s="12">
        <v>20</v>
      </c>
      <c r="B28" s="11"/>
      <c r="C28" s="18"/>
      <c r="D28" s="13"/>
      <c r="E28" s="14"/>
      <c r="F28" s="14">
        <f t="shared" ref="F28" si="12">D28*E28</f>
        <v>0</v>
      </c>
      <c r="G28" s="7"/>
      <c r="H28" s="15">
        <f t="shared" si="0"/>
        <v>0</v>
      </c>
    </row>
    <row r="29" spans="1:8" ht="33" customHeight="1">
      <c r="A29" s="208" t="s">
        <v>46</v>
      </c>
      <c r="B29" s="209"/>
      <c r="C29" s="209"/>
      <c r="D29" s="209"/>
      <c r="E29" s="209"/>
      <c r="F29" s="209"/>
      <c r="G29" s="210"/>
      <c r="H29" s="8">
        <f>SUM(H9:H28)</f>
        <v>7700</v>
      </c>
    </row>
    <row r="30" spans="1:8" ht="33" customHeight="1">
      <c r="A30" s="211" t="str">
        <f>G3</f>
        <v>تشوينات</v>
      </c>
      <c r="B30" s="4" t="s">
        <v>7</v>
      </c>
      <c r="C30" s="212"/>
      <c r="D30" s="201"/>
      <c r="E30" s="201"/>
      <c r="F30" s="198" t="s">
        <v>21</v>
      </c>
      <c r="G30" s="198"/>
      <c r="H30" s="199"/>
    </row>
    <row r="31" spans="1:8" ht="33" customHeight="1">
      <c r="A31" s="211"/>
      <c r="B31" s="4" t="s">
        <v>8</v>
      </c>
      <c r="C31" s="200"/>
      <c r="D31" s="201"/>
      <c r="E31" s="201"/>
      <c r="F31" s="198" t="s">
        <v>21</v>
      </c>
      <c r="G31" s="198"/>
      <c r="H31" s="199"/>
    </row>
    <row r="32" spans="1:8" ht="33" customHeight="1">
      <c r="A32" s="211"/>
      <c r="B32" s="4" t="s">
        <v>9</v>
      </c>
      <c r="C32" s="200">
        <f>C30*0%</f>
        <v>0</v>
      </c>
      <c r="D32" s="201"/>
      <c r="E32" s="201"/>
      <c r="F32" s="198" t="s">
        <v>21</v>
      </c>
      <c r="G32" s="198"/>
      <c r="H32" s="199"/>
    </row>
    <row r="33" spans="1:8" ht="33" customHeight="1">
      <c r="A33" s="211"/>
      <c r="B33" s="4" t="s">
        <v>10</v>
      </c>
      <c r="C33" s="200">
        <f>C30*0%</f>
        <v>0</v>
      </c>
      <c r="D33" s="201"/>
      <c r="E33" s="201"/>
      <c r="F33" s="198" t="s">
        <v>21</v>
      </c>
      <c r="G33" s="198"/>
      <c r="H33" s="199"/>
    </row>
    <row r="34" spans="1:8" ht="33" customHeight="1">
      <c r="A34" s="211"/>
      <c r="B34" s="4" t="s">
        <v>11</v>
      </c>
      <c r="C34" s="200"/>
      <c r="D34" s="201"/>
      <c r="E34" s="201"/>
      <c r="F34" s="198" t="s">
        <v>21</v>
      </c>
      <c r="G34" s="198"/>
      <c r="H34" s="199"/>
    </row>
    <row r="35" spans="1:8" ht="33" customHeight="1">
      <c r="A35" s="211"/>
      <c r="B35" s="4" t="s">
        <v>12</v>
      </c>
      <c r="C35" s="200"/>
      <c r="D35" s="201"/>
      <c r="E35" s="201"/>
      <c r="F35" s="198" t="s">
        <v>21</v>
      </c>
      <c r="G35" s="198"/>
      <c r="H35" s="199"/>
    </row>
    <row r="36" spans="1:8" ht="33" customHeight="1">
      <c r="A36" s="211"/>
      <c r="B36" s="4" t="s">
        <v>13</v>
      </c>
      <c r="C36" s="200">
        <f>H29</f>
        <v>7700</v>
      </c>
      <c r="D36" s="201"/>
      <c r="E36" s="201"/>
      <c r="F36" s="198" t="s">
        <v>21</v>
      </c>
      <c r="G36" s="198"/>
      <c r="H36" s="199"/>
    </row>
    <row r="37" spans="1:8" ht="33" customHeight="1">
      <c r="A37" s="211"/>
      <c r="B37" s="213" t="s">
        <v>17</v>
      </c>
      <c r="C37" s="213"/>
      <c r="D37" s="213"/>
      <c r="E37" s="213"/>
      <c r="F37" s="213"/>
      <c r="G37" s="213"/>
      <c r="H37" s="213"/>
    </row>
    <row r="38" spans="1:8" ht="99.6" customHeight="1">
      <c r="A38" s="211"/>
      <c r="B38" s="214" t="s">
        <v>18</v>
      </c>
      <c r="C38" s="214"/>
      <c r="D38" s="214"/>
      <c r="E38" s="214"/>
      <c r="F38" s="214"/>
      <c r="G38" s="214"/>
      <c r="H38" s="214"/>
    </row>
    <row r="39" spans="1:8" ht="90" customHeight="1">
      <c r="A39" s="211"/>
      <c r="B39" s="214" t="s">
        <v>33</v>
      </c>
      <c r="C39" s="214"/>
      <c r="D39" s="214"/>
      <c r="E39" s="214"/>
      <c r="F39" s="214"/>
      <c r="G39" s="214"/>
      <c r="H39" s="214"/>
    </row>
    <row r="40" spans="1:8" ht="33" customHeight="1">
      <c r="A40" s="3"/>
      <c r="B40" s="3"/>
      <c r="C40" s="3"/>
      <c r="D40" s="3"/>
      <c r="E40" s="3"/>
      <c r="F40" s="3"/>
      <c r="G40" s="3"/>
      <c r="H40" s="3"/>
    </row>
  </sheetData>
  <mergeCells count="39">
    <mergeCell ref="C36:E36"/>
    <mergeCell ref="F36:H36"/>
    <mergeCell ref="A29:G29"/>
    <mergeCell ref="A30:A39"/>
    <mergeCell ref="C30:E30"/>
    <mergeCell ref="F30:H30"/>
    <mergeCell ref="C31:E31"/>
    <mergeCell ref="F31:H31"/>
    <mergeCell ref="C32:E32"/>
    <mergeCell ref="F32:H32"/>
    <mergeCell ref="C33:E33"/>
    <mergeCell ref="F33:H33"/>
    <mergeCell ref="B37:H37"/>
    <mergeCell ref="B38:H38"/>
    <mergeCell ref="B39:H39"/>
    <mergeCell ref="C34:E34"/>
    <mergeCell ref="F34:H34"/>
    <mergeCell ref="C35:E3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5:H35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49" orientation="portrait" r:id="rId1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rightToLeft="1" view="pageBreakPreview" zoomScale="70" zoomScaleNormal="100" zoomScaleSheetLayoutView="70" workbookViewId="0">
      <selection activeCell="G11" sqref="G11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45436</v>
      </c>
      <c r="D3" s="195"/>
      <c r="E3" s="196"/>
      <c r="F3" s="10" t="s">
        <v>24</v>
      </c>
      <c r="G3" s="197" t="s">
        <v>49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45436</v>
      </c>
      <c r="H4" s="190"/>
    </row>
    <row r="5" spans="1:8" ht="34.9" customHeight="1">
      <c r="A5" s="187" t="s">
        <v>1</v>
      </c>
      <c r="B5" s="188"/>
      <c r="C5" s="187" t="s">
        <v>254</v>
      </c>
      <c r="D5" s="189"/>
      <c r="E5" s="188"/>
      <c r="F5" s="10" t="s">
        <v>26</v>
      </c>
      <c r="G5" s="190">
        <v>45436</v>
      </c>
      <c r="H5" s="190"/>
    </row>
    <row r="6" spans="1:8" ht="33" customHeight="1">
      <c r="A6" s="187" t="s">
        <v>2</v>
      </c>
      <c r="B6" s="188"/>
      <c r="C6" s="187">
        <v>68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241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s="19" customFormat="1" ht="51">
      <c r="A9" s="12">
        <v>1</v>
      </c>
      <c r="B9" s="11" t="s">
        <v>47</v>
      </c>
      <c r="C9" s="18" t="s">
        <v>20</v>
      </c>
      <c r="D9" s="13">
        <v>1</v>
      </c>
      <c r="E9" s="14">
        <v>59</v>
      </c>
      <c r="F9" s="14">
        <f>E9*D9</f>
        <v>59</v>
      </c>
      <c r="G9" s="14">
        <v>120</v>
      </c>
      <c r="H9" s="15">
        <f t="shared" ref="H9:H11" si="0">G9*F9</f>
        <v>7080</v>
      </c>
    </row>
    <row r="10" spans="1:8" ht="51">
      <c r="A10" s="12">
        <v>2</v>
      </c>
      <c r="B10" s="11" t="s">
        <v>271</v>
      </c>
      <c r="C10" s="18" t="s">
        <v>20</v>
      </c>
      <c r="D10" s="13">
        <v>1</v>
      </c>
      <c r="E10" s="14">
        <v>52</v>
      </c>
      <c r="F10" s="14">
        <f t="shared" ref="F10:F21" si="1">E10*D10</f>
        <v>52</v>
      </c>
      <c r="G10" s="14">
        <v>200</v>
      </c>
      <c r="H10" s="15">
        <f>G10*F10</f>
        <v>10400</v>
      </c>
    </row>
    <row r="11" spans="1:8" ht="35.25">
      <c r="A11" s="12">
        <v>3</v>
      </c>
      <c r="B11" s="11"/>
      <c r="C11" s="18"/>
      <c r="D11" s="13"/>
      <c r="E11" s="14"/>
      <c r="F11" s="14">
        <f t="shared" si="1"/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18"/>
      <c r="D12" s="13"/>
      <c r="E12" s="14"/>
      <c r="F12" s="14">
        <f t="shared" si="1"/>
        <v>0</v>
      </c>
      <c r="G12" s="14"/>
      <c r="H12" s="15">
        <f t="shared" ref="H12:H17" si="2">G12*F12</f>
        <v>0</v>
      </c>
    </row>
    <row r="13" spans="1:8" ht="35.25">
      <c r="A13" s="12">
        <v>5</v>
      </c>
      <c r="B13" s="11"/>
      <c r="C13" s="18"/>
      <c r="D13" s="13"/>
      <c r="E13" s="14"/>
      <c r="F13" s="14">
        <f t="shared" si="1"/>
        <v>0</v>
      </c>
      <c r="G13" s="14"/>
      <c r="H13" s="15">
        <f t="shared" si="2"/>
        <v>0</v>
      </c>
    </row>
    <row r="14" spans="1:8" ht="35.25">
      <c r="A14" s="12">
        <v>6</v>
      </c>
      <c r="B14" s="11"/>
      <c r="C14" s="18"/>
      <c r="D14" s="13"/>
      <c r="E14" s="14"/>
      <c r="F14" s="14">
        <f t="shared" si="1"/>
        <v>0</v>
      </c>
      <c r="G14" s="14"/>
      <c r="H14" s="15">
        <f t="shared" si="2"/>
        <v>0</v>
      </c>
    </row>
    <row r="15" spans="1:8" ht="35.25">
      <c r="A15" s="12">
        <v>7</v>
      </c>
      <c r="B15" s="11"/>
      <c r="C15" s="18"/>
      <c r="D15" s="13"/>
      <c r="E15" s="14"/>
      <c r="F15" s="14">
        <f t="shared" si="1"/>
        <v>0</v>
      </c>
      <c r="G15" s="14"/>
      <c r="H15" s="15">
        <f t="shared" si="2"/>
        <v>0</v>
      </c>
    </row>
    <row r="16" spans="1:8" ht="35.25">
      <c r="A16" s="12">
        <v>8</v>
      </c>
      <c r="B16" s="11"/>
      <c r="C16" s="18"/>
      <c r="D16" s="13"/>
      <c r="E16" s="14"/>
      <c r="F16" s="14">
        <f t="shared" si="1"/>
        <v>0</v>
      </c>
      <c r="G16" s="14"/>
      <c r="H16" s="15">
        <f t="shared" si="2"/>
        <v>0</v>
      </c>
    </row>
    <row r="17" spans="1:8" ht="35.25">
      <c r="A17" s="12">
        <v>9</v>
      </c>
      <c r="B17" s="11"/>
      <c r="C17" s="18"/>
      <c r="D17" s="13"/>
      <c r="E17" s="14"/>
      <c r="F17" s="14">
        <f t="shared" si="1"/>
        <v>0</v>
      </c>
      <c r="G17" s="14"/>
      <c r="H17" s="15">
        <f t="shared" si="2"/>
        <v>0</v>
      </c>
    </row>
    <row r="18" spans="1:8" ht="35.25">
      <c r="A18" s="12">
        <v>10</v>
      </c>
      <c r="B18" s="11"/>
      <c r="C18" s="18"/>
      <c r="D18" s="13"/>
      <c r="E18" s="14"/>
      <c r="F18" s="14">
        <f t="shared" si="1"/>
        <v>0</v>
      </c>
      <c r="G18" s="14"/>
      <c r="H18" s="15">
        <f t="shared" ref="H18:H21" si="3">G18*F18</f>
        <v>0</v>
      </c>
    </row>
    <row r="19" spans="1:8" ht="35.25">
      <c r="A19" s="12">
        <v>11</v>
      </c>
      <c r="B19" s="11"/>
      <c r="C19" s="18"/>
      <c r="D19" s="13"/>
      <c r="E19" s="14"/>
      <c r="F19" s="14">
        <f t="shared" si="1"/>
        <v>0</v>
      </c>
      <c r="G19" s="7"/>
      <c r="H19" s="15">
        <f t="shared" si="3"/>
        <v>0</v>
      </c>
    </row>
    <row r="20" spans="1:8" ht="33" customHeight="1">
      <c r="A20" s="12">
        <v>12</v>
      </c>
      <c r="B20" s="11"/>
      <c r="C20" s="18"/>
      <c r="D20" s="13"/>
      <c r="E20" s="14"/>
      <c r="F20" s="14">
        <f t="shared" si="1"/>
        <v>0</v>
      </c>
      <c r="G20" s="7"/>
      <c r="H20" s="15">
        <f t="shared" si="3"/>
        <v>0</v>
      </c>
    </row>
    <row r="21" spans="1:8" ht="33" customHeight="1">
      <c r="A21" s="12">
        <v>13</v>
      </c>
      <c r="B21" s="11"/>
      <c r="C21" s="18"/>
      <c r="D21" s="13"/>
      <c r="E21" s="14"/>
      <c r="F21" s="14">
        <f t="shared" si="1"/>
        <v>0</v>
      </c>
      <c r="G21" s="7"/>
      <c r="H21" s="15">
        <f t="shared" si="3"/>
        <v>0</v>
      </c>
    </row>
    <row r="22" spans="1:8" ht="33" customHeight="1">
      <c r="A22" s="208" t="s">
        <v>46</v>
      </c>
      <c r="B22" s="209"/>
      <c r="C22" s="209"/>
      <c r="D22" s="209"/>
      <c r="E22" s="209"/>
      <c r="F22" s="209"/>
      <c r="G22" s="210"/>
      <c r="H22" s="8">
        <f>SUM(H9:H21)</f>
        <v>17480</v>
      </c>
    </row>
    <row r="23" spans="1:8" ht="33" customHeight="1">
      <c r="A23" s="211" t="str">
        <f>G3</f>
        <v>تشوينات</v>
      </c>
      <c r="B23" s="4" t="s">
        <v>7</v>
      </c>
      <c r="C23" s="212"/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8</v>
      </c>
      <c r="C24" s="200"/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9</v>
      </c>
      <c r="C25" s="200">
        <f>C23*0%</f>
        <v>0</v>
      </c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10</v>
      </c>
      <c r="C26" s="200">
        <f>C23*0%</f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11</v>
      </c>
      <c r="C27" s="200">
        <v>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4" t="s">
        <v>12</v>
      </c>
      <c r="C28" s="200">
        <v>0</v>
      </c>
      <c r="D28" s="201"/>
      <c r="E28" s="201"/>
      <c r="F28" s="198" t="s">
        <v>21</v>
      </c>
      <c r="G28" s="198"/>
      <c r="H28" s="199"/>
    </row>
    <row r="29" spans="1:8" ht="33" customHeight="1">
      <c r="A29" s="211"/>
      <c r="B29" s="4" t="s">
        <v>13</v>
      </c>
      <c r="C29" s="200">
        <f>H22</f>
        <v>17480</v>
      </c>
      <c r="D29" s="201"/>
      <c r="E29" s="201"/>
      <c r="F29" s="198" t="s">
        <v>21</v>
      </c>
      <c r="G29" s="198"/>
      <c r="H29" s="199"/>
    </row>
    <row r="30" spans="1:8" ht="33" customHeight="1">
      <c r="A30" s="211"/>
      <c r="B30" s="213" t="s">
        <v>17</v>
      </c>
      <c r="C30" s="213"/>
      <c r="D30" s="213"/>
      <c r="E30" s="213"/>
      <c r="F30" s="213"/>
      <c r="G30" s="213"/>
      <c r="H30" s="213"/>
    </row>
    <row r="31" spans="1:8" ht="99.6" customHeight="1">
      <c r="A31" s="211"/>
      <c r="B31" s="214" t="s">
        <v>18</v>
      </c>
      <c r="C31" s="214"/>
      <c r="D31" s="214"/>
      <c r="E31" s="214"/>
      <c r="F31" s="214"/>
      <c r="G31" s="214"/>
      <c r="H31" s="214"/>
    </row>
    <row r="32" spans="1:8" ht="90" customHeight="1">
      <c r="A32" s="211"/>
      <c r="B32" s="214" t="s">
        <v>33</v>
      </c>
      <c r="C32" s="214"/>
      <c r="D32" s="214"/>
      <c r="E32" s="214"/>
      <c r="F32" s="214"/>
      <c r="G32" s="214"/>
      <c r="H32" s="214"/>
    </row>
    <row r="33" spans="1:8" ht="33" customHeight="1">
      <c r="A33" s="3"/>
      <c r="B33" s="3"/>
      <c r="C33" s="3"/>
      <c r="D33" s="3"/>
      <c r="E33" s="3"/>
      <c r="F33" s="3"/>
      <c r="G33" s="3"/>
      <c r="H33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7:H27"/>
    <mergeCell ref="C28:E2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8:H28"/>
    <mergeCell ref="C29:E29"/>
    <mergeCell ref="F29:H29"/>
    <mergeCell ref="A22:G22"/>
    <mergeCell ref="A23:A32"/>
    <mergeCell ref="C23:E23"/>
    <mergeCell ref="F23:H23"/>
    <mergeCell ref="C24:E24"/>
    <mergeCell ref="F24:H24"/>
    <mergeCell ref="C25:E25"/>
    <mergeCell ref="F25:H25"/>
    <mergeCell ref="C26:E26"/>
    <mergeCell ref="F26:H26"/>
    <mergeCell ref="B30:H30"/>
    <mergeCell ref="B31:H31"/>
    <mergeCell ref="B32:H32"/>
    <mergeCell ref="C27:E27"/>
  </mergeCells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rightToLeft="1" view="pageBreakPreview" topLeftCell="A8" zoomScale="70" zoomScaleNormal="100" zoomScaleSheetLayoutView="70" workbookViewId="0">
      <selection activeCell="H9" sqref="H9:H26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45435</v>
      </c>
      <c r="D3" s="195"/>
      <c r="E3" s="196"/>
      <c r="F3" s="10" t="s">
        <v>24</v>
      </c>
      <c r="G3" s="197" t="s">
        <v>182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45435</v>
      </c>
      <c r="H4" s="190"/>
    </row>
    <row r="5" spans="1:8" ht="34.9" customHeight="1">
      <c r="A5" s="187" t="s">
        <v>1</v>
      </c>
      <c r="B5" s="188"/>
      <c r="C5" s="187" t="s">
        <v>240</v>
      </c>
      <c r="D5" s="189"/>
      <c r="E5" s="188"/>
      <c r="F5" s="10" t="s">
        <v>26</v>
      </c>
      <c r="G5" s="190">
        <v>45435</v>
      </c>
      <c r="H5" s="190"/>
    </row>
    <row r="6" spans="1:8" ht="33" customHeight="1">
      <c r="A6" s="187" t="s">
        <v>2</v>
      </c>
      <c r="B6" s="188"/>
      <c r="C6" s="187">
        <v>67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/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35.25">
      <c r="A9" s="12">
        <v>1</v>
      </c>
      <c r="B9" s="11" t="s">
        <v>227</v>
      </c>
      <c r="C9" s="6"/>
      <c r="D9" s="13">
        <v>1</v>
      </c>
      <c r="E9" s="149">
        <v>4</v>
      </c>
      <c r="F9" s="149">
        <f>D9*E9</f>
        <v>4</v>
      </c>
      <c r="G9" s="14">
        <v>1000</v>
      </c>
      <c r="H9" s="15">
        <f>G9*F9</f>
        <v>4000</v>
      </c>
    </row>
    <row r="10" spans="1:8" ht="35.25">
      <c r="A10" s="12">
        <v>2</v>
      </c>
      <c r="B10" s="11" t="s">
        <v>60</v>
      </c>
      <c r="C10" s="6"/>
      <c r="D10" s="13">
        <v>1</v>
      </c>
      <c r="E10" s="149">
        <v>1</v>
      </c>
      <c r="F10" s="149">
        <f>E10*D10</f>
        <v>1</v>
      </c>
      <c r="G10" s="14">
        <v>1000</v>
      </c>
      <c r="H10" s="15">
        <f t="shared" ref="H10:H25" si="0">G10*F10</f>
        <v>1000</v>
      </c>
    </row>
    <row r="11" spans="1:8" ht="35.25">
      <c r="A11" s="12">
        <v>3</v>
      </c>
      <c r="B11" s="11" t="s">
        <v>228</v>
      </c>
      <c r="C11" s="6"/>
      <c r="D11" s="13">
        <v>1</v>
      </c>
      <c r="E11" s="149">
        <v>1</v>
      </c>
      <c r="F11" s="149">
        <f t="shared" ref="F11:F26" si="1">E11*D11</f>
        <v>1</v>
      </c>
      <c r="G11" s="14">
        <v>150</v>
      </c>
      <c r="H11" s="15">
        <f t="shared" si="0"/>
        <v>150</v>
      </c>
    </row>
    <row r="12" spans="1:8" ht="35.25">
      <c r="A12" s="12">
        <v>4</v>
      </c>
      <c r="B12" s="11" t="s">
        <v>86</v>
      </c>
      <c r="C12" s="6"/>
      <c r="D12" s="13">
        <v>1</v>
      </c>
      <c r="E12" s="149">
        <v>1</v>
      </c>
      <c r="F12" s="149">
        <f t="shared" si="1"/>
        <v>1</v>
      </c>
      <c r="G12" s="14">
        <v>100</v>
      </c>
      <c r="H12" s="15">
        <f t="shared" si="0"/>
        <v>100</v>
      </c>
    </row>
    <row r="13" spans="1:8" ht="35.25">
      <c r="A13" s="12">
        <v>5</v>
      </c>
      <c r="B13" s="11" t="s">
        <v>229</v>
      </c>
      <c r="C13" s="6"/>
      <c r="D13" s="13">
        <v>1</v>
      </c>
      <c r="E13" s="149">
        <v>4</v>
      </c>
      <c r="F13" s="149">
        <f t="shared" si="1"/>
        <v>4</v>
      </c>
      <c r="G13" s="14">
        <v>325</v>
      </c>
      <c r="H13" s="15">
        <f t="shared" si="0"/>
        <v>1300</v>
      </c>
    </row>
    <row r="14" spans="1:8" ht="35.25">
      <c r="A14" s="12">
        <v>6</v>
      </c>
      <c r="B14" s="11" t="s">
        <v>230</v>
      </c>
      <c r="C14" s="16"/>
      <c r="D14" s="13">
        <v>1</v>
      </c>
      <c r="E14" s="156">
        <v>1</v>
      </c>
      <c r="F14" s="149">
        <f t="shared" si="1"/>
        <v>1</v>
      </c>
      <c r="G14" s="7">
        <v>180</v>
      </c>
      <c r="H14" s="15">
        <f t="shared" si="0"/>
        <v>180</v>
      </c>
    </row>
    <row r="15" spans="1:8" ht="35.25">
      <c r="A15" s="12">
        <v>7</v>
      </c>
      <c r="B15" s="11" t="s">
        <v>231</v>
      </c>
      <c r="C15" s="16"/>
      <c r="D15" s="13">
        <v>1</v>
      </c>
      <c r="E15" s="156">
        <v>1</v>
      </c>
      <c r="F15" s="149">
        <f t="shared" si="1"/>
        <v>1</v>
      </c>
      <c r="G15" s="7">
        <v>100</v>
      </c>
      <c r="H15" s="15">
        <f t="shared" si="0"/>
        <v>100</v>
      </c>
    </row>
    <row r="16" spans="1:8" ht="33" customHeight="1">
      <c r="A16" s="12">
        <v>8</v>
      </c>
      <c r="B16" s="5" t="s">
        <v>90</v>
      </c>
      <c r="C16" s="6"/>
      <c r="D16" s="13">
        <v>1</v>
      </c>
      <c r="E16" s="156">
        <v>1</v>
      </c>
      <c r="F16" s="149">
        <f t="shared" si="1"/>
        <v>1</v>
      </c>
      <c r="G16" s="7">
        <v>750</v>
      </c>
      <c r="H16" s="15">
        <f t="shared" si="0"/>
        <v>750</v>
      </c>
    </row>
    <row r="17" spans="1:8" ht="33" customHeight="1">
      <c r="A17" s="12">
        <v>9</v>
      </c>
      <c r="B17" s="5" t="s">
        <v>60</v>
      </c>
      <c r="C17" s="6"/>
      <c r="D17" s="13">
        <v>1</v>
      </c>
      <c r="E17" s="156">
        <v>1</v>
      </c>
      <c r="F17" s="149">
        <f t="shared" si="1"/>
        <v>1</v>
      </c>
      <c r="G17" s="7">
        <v>900</v>
      </c>
      <c r="H17" s="15">
        <f t="shared" si="0"/>
        <v>900</v>
      </c>
    </row>
    <row r="18" spans="1:8" ht="33" customHeight="1">
      <c r="A18" s="12">
        <v>10</v>
      </c>
      <c r="B18" s="5" t="s">
        <v>232</v>
      </c>
      <c r="C18" s="6"/>
      <c r="D18" s="13">
        <v>1</v>
      </c>
      <c r="E18" s="156">
        <v>200</v>
      </c>
      <c r="F18" s="149">
        <f t="shared" si="1"/>
        <v>200</v>
      </c>
      <c r="G18" s="7">
        <v>40</v>
      </c>
      <c r="H18" s="15">
        <f t="shared" si="0"/>
        <v>8000</v>
      </c>
    </row>
    <row r="19" spans="1:8" ht="33" customHeight="1">
      <c r="A19" s="12">
        <v>11</v>
      </c>
      <c r="B19" s="5" t="s">
        <v>233</v>
      </c>
      <c r="C19" s="6"/>
      <c r="D19" s="13">
        <v>1</v>
      </c>
      <c r="E19" s="156">
        <v>1</v>
      </c>
      <c r="F19" s="149">
        <f t="shared" si="1"/>
        <v>1</v>
      </c>
      <c r="G19" s="7">
        <v>35</v>
      </c>
      <c r="H19" s="15">
        <f t="shared" si="0"/>
        <v>35</v>
      </c>
    </row>
    <row r="20" spans="1:8" ht="33" customHeight="1">
      <c r="A20" s="12">
        <v>12</v>
      </c>
      <c r="B20" s="5" t="s">
        <v>234</v>
      </c>
      <c r="C20" s="6"/>
      <c r="D20" s="13">
        <v>1</v>
      </c>
      <c r="E20" s="156">
        <v>1</v>
      </c>
      <c r="F20" s="149">
        <f t="shared" si="1"/>
        <v>1</v>
      </c>
      <c r="G20" s="7">
        <v>100</v>
      </c>
      <c r="H20" s="15">
        <f t="shared" si="0"/>
        <v>100</v>
      </c>
    </row>
    <row r="21" spans="1:8" ht="33" customHeight="1">
      <c r="A21" s="12">
        <v>13</v>
      </c>
      <c r="B21" s="5" t="s">
        <v>86</v>
      </c>
      <c r="C21" s="6"/>
      <c r="D21" s="13">
        <v>1</v>
      </c>
      <c r="E21" s="156">
        <v>1</v>
      </c>
      <c r="F21" s="149">
        <f t="shared" si="1"/>
        <v>1</v>
      </c>
      <c r="G21" s="7">
        <v>90</v>
      </c>
      <c r="H21" s="15">
        <f t="shared" si="0"/>
        <v>90</v>
      </c>
    </row>
    <row r="22" spans="1:8" ht="33" customHeight="1">
      <c r="A22" s="12">
        <v>14</v>
      </c>
      <c r="B22" s="5" t="s">
        <v>235</v>
      </c>
      <c r="C22" s="6"/>
      <c r="D22" s="13">
        <v>1</v>
      </c>
      <c r="E22" s="156">
        <v>2</v>
      </c>
      <c r="F22" s="149">
        <f t="shared" si="1"/>
        <v>2</v>
      </c>
      <c r="G22" s="7">
        <v>45</v>
      </c>
      <c r="H22" s="15">
        <f t="shared" si="0"/>
        <v>90</v>
      </c>
    </row>
    <row r="23" spans="1:8" ht="33" customHeight="1">
      <c r="A23" s="12">
        <v>15</v>
      </c>
      <c r="B23" s="5" t="s">
        <v>89</v>
      </c>
      <c r="C23" s="6"/>
      <c r="D23" s="13">
        <v>1</v>
      </c>
      <c r="E23" s="156">
        <v>1</v>
      </c>
      <c r="F23" s="149">
        <f t="shared" si="1"/>
        <v>1</v>
      </c>
      <c r="G23" s="7">
        <v>250</v>
      </c>
      <c r="H23" s="15">
        <f t="shared" si="0"/>
        <v>250</v>
      </c>
    </row>
    <row r="24" spans="1:8" ht="33" customHeight="1">
      <c r="A24" s="12">
        <v>16</v>
      </c>
      <c r="B24" s="5" t="s">
        <v>236</v>
      </c>
      <c r="C24" s="6"/>
      <c r="D24" s="13">
        <v>1</v>
      </c>
      <c r="E24" s="156">
        <v>13.75</v>
      </c>
      <c r="F24" s="149">
        <f t="shared" si="1"/>
        <v>13.75</v>
      </c>
      <c r="G24" s="7">
        <v>375</v>
      </c>
      <c r="H24" s="15">
        <f t="shared" si="0"/>
        <v>5156.25</v>
      </c>
    </row>
    <row r="25" spans="1:8" ht="33" customHeight="1">
      <c r="A25" s="12">
        <v>17</v>
      </c>
      <c r="B25" s="5" t="s">
        <v>237</v>
      </c>
      <c r="C25" s="6"/>
      <c r="D25" s="13">
        <v>1</v>
      </c>
      <c r="E25" s="156">
        <v>5</v>
      </c>
      <c r="F25" s="149">
        <f t="shared" si="1"/>
        <v>5</v>
      </c>
      <c r="G25" s="7">
        <v>200</v>
      </c>
      <c r="H25" s="15">
        <f t="shared" si="0"/>
        <v>1000</v>
      </c>
    </row>
    <row r="26" spans="1:8" ht="33" customHeight="1">
      <c r="A26" s="12">
        <v>18</v>
      </c>
      <c r="B26" s="5" t="s">
        <v>238</v>
      </c>
      <c r="C26" s="6"/>
      <c r="D26" s="13">
        <v>1</v>
      </c>
      <c r="E26" s="156">
        <v>20</v>
      </c>
      <c r="F26" s="149">
        <f t="shared" si="1"/>
        <v>20</v>
      </c>
      <c r="G26" s="7">
        <v>250</v>
      </c>
      <c r="H26" s="15">
        <f>G26*F26</f>
        <v>5000</v>
      </c>
    </row>
    <row r="27" spans="1:8" ht="33" customHeight="1">
      <c r="A27" s="208" t="s">
        <v>16</v>
      </c>
      <c r="B27" s="209"/>
      <c r="C27" s="209"/>
      <c r="D27" s="209"/>
      <c r="E27" s="209"/>
      <c r="F27" s="209"/>
      <c r="G27" s="210"/>
      <c r="H27" s="8">
        <f>SUM(H9:H26)</f>
        <v>28201.25</v>
      </c>
    </row>
    <row r="28" spans="1:8" ht="33" customHeight="1">
      <c r="A28" s="211" t="s">
        <v>40</v>
      </c>
      <c r="B28" s="4" t="s">
        <v>7</v>
      </c>
      <c r="C28" s="212"/>
      <c r="D28" s="201"/>
      <c r="E28" s="201"/>
      <c r="F28" s="198" t="s">
        <v>21</v>
      </c>
      <c r="G28" s="198"/>
      <c r="H28" s="199"/>
    </row>
    <row r="29" spans="1:8" ht="33" customHeight="1">
      <c r="A29" s="211"/>
      <c r="B29" s="4" t="s">
        <v>8</v>
      </c>
      <c r="C29" s="200"/>
      <c r="D29" s="201"/>
      <c r="E29" s="201"/>
      <c r="F29" s="198" t="s">
        <v>21</v>
      </c>
      <c r="G29" s="198"/>
      <c r="H29" s="199"/>
    </row>
    <row r="30" spans="1:8" ht="33" customHeight="1">
      <c r="A30" s="211"/>
      <c r="B30" s="4" t="s">
        <v>9</v>
      </c>
      <c r="C30" s="200">
        <f>C28*0%</f>
        <v>0</v>
      </c>
      <c r="D30" s="201"/>
      <c r="E30" s="201"/>
      <c r="F30" s="198" t="s">
        <v>21</v>
      </c>
      <c r="G30" s="198"/>
      <c r="H30" s="199"/>
    </row>
    <row r="31" spans="1:8" ht="33" customHeight="1">
      <c r="A31" s="211"/>
      <c r="B31" s="4" t="s">
        <v>10</v>
      </c>
      <c r="C31" s="200">
        <f>C28*0%</f>
        <v>0</v>
      </c>
      <c r="D31" s="201"/>
      <c r="E31" s="201"/>
      <c r="F31" s="198" t="s">
        <v>21</v>
      </c>
      <c r="G31" s="198"/>
      <c r="H31" s="199"/>
    </row>
    <row r="32" spans="1:8" ht="33" customHeight="1">
      <c r="A32" s="211"/>
      <c r="B32" s="4" t="s">
        <v>11</v>
      </c>
      <c r="C32" s="200">
        <v>1.25</v>
      </c>
      <c r="D32" s="201"/>
      <c r="E32" s="201"/>
      <c r="F32" s="198" t="s">
        <v>21</v>
      </c>
      <c r="G32" s="198"/>
      <c r="H32" s="199"/>
    </row>
    <row r="33" spans="1:8" ht="33" customHeight="1">
      <c r="A33" s="211"/>
      <c r="B33" s="4" t="s">
        <v>12</v>
      </c>
      <c r="C33" s="200"/>
      <c r="D33" s="201"/>
      <c r="E33" s="201"/>
      <c r="F33" s="198" t="s">
        <v>21</v>
      </c>
      <c r="G33" s="198"/>
      <c r="H33" s="199"/>
    </row>
    <row r="34" spans="1:8" ht="33" customHeight="1">
      <c r="A34" s="211"/>
      <c r="B34" s="4" t="s">
        <v>13</v>
      </c>
      <c r="C34" s="200">
        <f>H27-C32</f>
        <v>28200</v>
      </c>
      <c r="D34" s="201"/>
      <c r="E34" s="201"/>
      <c r="F34" s="198" t="s">
        <v>21</v>
      </c>
      <c r="G34" s="198"/>
      <c r="H34" s="199"/>
    </row>
    <row r="35" spans="1:8" ht="33" customHeight="1">
      <c r="A35" s="211"/>
      <c r="B35" s="213" t="s">
        <v>17</v>
      </c>
      <c r="C35" s="213"/>
      <c r="D35" s="213"/>
      <c r="E35" s="213"/>
      <c r="F35" s="213"/>
      <c r="G35" s="213"/>
      <c r="H35" s="213"/>
    </row>
    <row r="36" spans="1:8" ht="99.6" customHeight="1">
      <c r="A36" s="211"/>
      <c r="B36" s="214" t="s">
        <v>18</v>
      </c>
      <c r="C36" s="214"/>
      <c r="D36" s="214"/>
      <c r="E36" s="214"/>
      <c r="F36" s="214"/>
      <c r="G36" s="214"/>
      <c r="H36" s="214"/>
    </row>
    <row r="37" spans="1:8" ht="90" customHeight="1">
      <c r="A37" s="211"/>
      <c r="B37" s="214" t="s">
        <v>33</v>
      </c>
      <c r="C37" s="214"/>
      <c r="D37" s="214"/>
      <c r="E37" s="214"/>
      <c r="F37" s="214"/>
      <c r="G37" s="214"/>
      <c r="H37" s="214"/>
    </row>
    <row r="38" spans="1:8" ht="33" customHeight="1">
      <c r="A38" s="3"/>
      <c r="B38" s="3"/>
      <c r="C38" s="3"/>
      <c r="D38" s="3"/>
      <c r="E38" s="3"/>
      <c r="F38" s="3"/>
      <c r="G38" s="3"/>
      <c r="H38" s="3"/>
    </row>
  </sheetData>
  <mergeCells count="39">
    <mergeCell ref="C34:E34"/>
    <mergeCell ref="F34:H34"/>
    <mergeCell ref="A27:G27"/>
    <mergeCell ref="A28:A37"/>
    <mergeCell ref="C28:E28"/>
    <mergeCell ref="F28:H28"/>
    <mergeCell ref="C29:E29"/>
    <mergeCell ref="F29:H29"/>
    <mergeCell ref="C30:E30"/>
    <mergeCell ref="F30:H30"/>
    <mergeCell ref="C31:E31"/>
    <mergeCell ref="F31:H31"/>
    <mergeCell ref="B35:H35"/>
    <mergeCell ref="B36:H36"/>
    <mergeCell ref="B37:H37"/>
    <mergeCell ref="C32:E32"/>
    <mergeCell ref="F32:H32"/>
    <mergeCell ref="C33:E33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3:H33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26" sqref="C26:E26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45435</v>
      </c>
      <c r="D3" s="195"/>
      <c r="E3" s="196"/>
      <c r="F3" s="10" t="s">
        <v>24</v>
      </c>
      <c r="G3" s="197" t="s">
        <v>49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45435</v>
      </c>
      <c r="H4" s="190"/>
    </row>
    <row r="5" spans="1:8" ht="34.9" customHeight="1">
      <c r="A5" s="187" t="s">
        <v>1</v>
      </c>
      <c r="B5" s="188"/>
      <c r="C5" s="187" t="s">
        <v>226</v>
      </c>
      <c r="D5" s="189"/>
      <c r="E5" s="188"/>
      <c r="F5" s="10" t="s">
        <v>26</v>
      </c>
      <c r="G5" s="190">
        <v>45435</v>
      </c>
      <c r="H5" s="190"/>
    </row>
    <row r="6" spans="1:8" ht="33" customHeight="1">
      <c r="A6" s="187" t="s">
        <v>2</v>
      </c>
      <c r="B6" s="188"/>
      <c r="C6" s="187">
        <v>66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 t="s">
        <v>42</v>
      </c>
      <c r="F8" s="9" t="s">
        <v>6</v>
      </c>
      <c r="G8" s="203"/>
      <c r="H8" s="203"/>
    </row>
    <row r="9" spans="1:8" ht="51">
      <c r="A9" s="12">
        <v>1</v>
      </c>
      <c r="B9" s="11" t="s">
        <v>47</v>
      </c>
      <c r="C9" s="6"/>
      <c r="D9" s="13">
        <v>1</v>
      </c>
      <c r="E9" s="14">
        <v>60</v>
      </c>
      <c r="F9" s="14">
        <f t="shared" ref="F9:F11" si="0">E9</f>
        <v>60</v>
      </c>
      <c r="G9" s="14">
        <v>120</v>
      </c>
      <c r="H9" s="15">
        <f>G9*F9</f>
        <v>7200</v>
      </c>
    </row>
    <row r="10" spans="1:8" ht="51">
      <c r="A10" s="12">
        <v>2</v>
      </c>
      <c r="B10" s="11" t="s">
        <v>48</v>
      </c>
      <c r="C10" s="6"/>
      <c r="D10" s="13">
        <v>1</v>
      </c>
      <c r="E10" s="14">
        <v>57</v>
      </c>
      <c r="F10" s="14">
        <f t="shared" si="0"/>
        <v>57</v>
      </c>
      <c r="G10" s="14">
        <v>200</v>
      </c>
      <c r="H10" s="15">
        <f>G10*F10</f>
        <v>11400</v>
      </c>
    </row>
    <row r="11" spans="1:8" ht="51">
      <c r="A11" s="12">
        <v>3</v>
      </c>
      <c r="B11" s="11" t="s">
        <v>48</v>
      </c>
      <c r="C11" s="6"/>
      <c r="D11" s="13">
        <v>1</v>
      </c>
      <c r="E11" s="14">
        <v>58</v>
      </c>
      <c r="F11" s="14">
        <f t="shared" si="0"/>
        <v>58</v>
      </c>
      <c r="G11" s="14">
        <v>200</v>
      </c>
      <c r="H11" s="15">
        <f t="shared" ref="H11" si="1">G11*F11</f>
        <v>11600</v>
      </c>
    </row>
    <row r="12" spans="1:8" ht="51">
      <c r="A12" s="12">
        <v>4</v>
      </c>
      <c r="B12" s="11" t="s">
        <v>48</v>
      </c>
      <c r="C12" s="6"/>
      <c r="D12" s="13">
        <v>1</v>
      </c>
      <c r="E12" s="14">
        <v>59</v>
      </c>
      <c r="F12" s="14">
        <f t="shared" ref="F12" si="2">E12*D12</f>
        <v>59</v>
      </c>
      <c r="G12" s="14">
        <v>200</v>
      </c>
      <c r="H12" s="15">
        <f>G12*F12</f>
        <v>11800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SUM(H9:H14)</f>
        <v>42000</v>
      </c>
    </row>
    <row r="21" spans="1:8" ht="33" customHeight="1">
      <c r="A21" s="211" t="str">
        <f>G3</f>
        <v>تشوينات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>
        <v>0</v>
      </c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H20-C25</f>
        <v>42000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14" sqref="C14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45435</v>
      </c>
      <c r="D3" s="195"/>
      <c r="E3" s="196"/>
      <c r="F3" s="10" t="s">
        <v>24</v>
      </c>
      <c r="G3" s="197" t="s">
        <v>44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45435</v>
      </c>
      <c r="H4" s="190"/>
    </row>
    <row r="5" spans="1:8" ht="34.9" customHeight="1">
      <c r="A5" s="187" t="s">
        <v>1</v>
      </c>
      <c r="B5" s="188"/>
      <c r="C5" s="187" t="s">
        <v>84</v>
      </c>
      <c r="D5" s="189"/>
      <c r="E5" s="188"/>
      <c r="F5" s="10" t="s">
        <v>26</v>
      </c>
      <c r="G5" s="190">
        <v>45435</v>
      </c>
      <c r="H5" s="190"/>
    </row>
    <row r="6" spans="1:8" ht="33" customHeight="1">
      <c r="A6" s="187" t="s">
        <v>2</v>
      </c>
      <c r="B6" s="188"/>
      <c r="C6" s="187">
        <v>65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1">
      <c r="A9" s="12">
        <v>1</v>
      </c>
      <c r="B9" s="11" t="s">
        <v>224</v>
      </c>
      <c r="C9" s="6"/>
      <c r="D9" s="13">
        <v>1</v>
      </c>
      <c r="E9" s="14">
        <v>24.47</v>
      </c>
      <c r="F9" s="14">
        <f>E9*D9</f>
        <v>24.47</v>
      </c>
      <c r="G9" s="14">
        <v>36800</v>
      </c>
      <c r="H9" s="15">
        <f>G9*F9</f>
        <v>900496</v>
      </c>
    </row>
    <row r="10" spans="1:8" ht="35.25">
      <c r="A10" s="12">
        <v>2</v>
      </c>
      <c r="B10" s="11" t="s">
        <v>225</v>
      </c>
      <c r="C10" s="6"/>
      <c r="D10" s="13">
        <v>1</v>
      </c>
      <c r="E10" s="14">
        <v>2</v>
      </c>
      <c r="F10" s="14">
        <f t="shared" ref="F10" si="0">E10</f>
        <v>2</v>
      </c>
      <c r="G10" s="14">
        <v>37800</v>
      </c>
      <c r="H10" s="15">
        <f t="shared" ref="H10:H13" si="1">G10*F10</f>
        <v>75600</v>
      </c>
    </row>
    <row r="11" spans="1:8" ht="35.25">
      <c r="A11" s="12">
        <v>3</v>
      </c>
      <c r="B11" s="11"/>
      <c r="C11" s="6"/>
      <c r="D11" s="13"/>
      <c r="E11" s="14"/>
      <c r="F11" s="14">
        <v>0</v>
      </c>
      <c r="G11" s="14"/>
      <c r="H11" s="15">
        <f t="shared" si="1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 t="shared" si="1"/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 t="shared" si="1"/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SUM(H9:H14)</f>
        <v>976096</v>
      </c>
    </row>
    <row r="21" spans="1:8" ht="33" customHeight="1">
      <c r="A21" s="211" t="str">
        <f>G3</f>
        <v>توريد حديد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>
        <f>C21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976096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4" orientation="portrait" r:id="rId1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12" sqref="B12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45431</v>
      </c>
      <c r="D3" s="195"/>
      <c r="E3" s="196"/>
      <c r="F3" s="10" t="s">
        <v>24</v>
      </c>
      <c r="G3" s="197" t="s">
        <v>223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45431</v>
      </c>
      <c r="H4" s="190"/>
    </row>
    <row r="5" spans="1:8" ht="34.9" customHeight="1">
      <c r="A5" s="187" t="s">
        <v>1</v>
      </c>
      <c r="B5" s="188"/>
      <c r="C5" s="187" t="s">
        <v>79</v>
      </c>
      <c r="D5" s="189"/>
      <c r="E5" s="188"/>
      <c r="F5" s="10" t="s">
        <v>26</v>
      </c>
      <c r="G5" s="190">
        <v>45431</v>
      </c>
      <c r="H5" s="190"/>
    </row>
    <row r="6" spans="1:8" ht="33" customHeight="1">
      <c r="A6" s="187" t="s">
        <v>2</v>
      </c>
      <c r="B6" s="188"/>
      <c r="C6" s="187">
        <v>64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1">
      <c r="A9" s="12">
        <v>1</v>
      </c>
      <c r="B9" s="11" t="s">
        <v>239</v>
      </c>
      <c r="C9" s="6"/>
      <c r="D9" s="13">
        <v>1</v>
      </c>
      <c r="E9" s="14">
        <v>60</v>
      </c>
      <c r="F9" s="14">
        <f>E9*D9</f>
        <v>60</v>
      </c>
      <c r="G9" s="14">
        <v>2060</v>
      </c>
      <c r="H9" s="15">
        <f>G9*F9</f>
        <v>123600</v>
      </c>
    </row>
    <row r="10" spans="1:8" ht="35.25">
      <c r="A10" s="12">
        <v>2</v>
      </c>
      <c r="B10" s="11"/>
      <c r="C10" s="6"/>
      <c r="D10" s="13"/>
      <c r="E10" s="14" t="s">
        <v>46</v>
      </c>
      <c r="F10" s="14" t="str">
        <f t="shared" ref="F10:F11" si="0">E10</f>
        <v>.</v>
      </c>
      <c r="G10" s="14"/>
      <c r="H10" s="15"/>
    </row>
    <row r="11" spans="1:8" ht="35.2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ref="H11" si="1">G11*F11</f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SUM(H9:H14)</f>
        <v>123600</v>
      </c>
    </row>
    <row r="21" spans="1:8" ht="33" customHeight="1">
      <c r="A21" s="211" t="str">
        <f>G3</f>
        <v xml:space="preserve">توريد اسمنت 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>
        <f>C21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123600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rightToLeft="1" view="pageBreakPreview" topLeftCell="A10" zoomScale="70" zoomScaleNormal="100" zoomScaleSheetLayoutView="70" workbookViewId="0">
      <selection activeCell="H22" sqref="H22"/>
    </sheetView>
  </sheetViews>
  <sheetFormatPr defaultColWidth="14" defaultRowHeight="33" customHeight="1"/>
  <cols>
    <col min="1" max="1" width="7.7109375" style="1" customWidth="1"/>
    <col min="2" max="2" width="65.5703125" style="1" bestFit="1" customWidth="1"/>
    <col min="3" max="3" width="19.140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45475</v>
      </c>
      <c r="D3" s="195"/>
      <c r="E3" s="196"/>
      <c r="F3" s="10" t="s">
        <v>24</v>
      </c>
      <c r="G3" s="197" t="s">
        <v>49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45475</v>
      </c>
      <c r="H4" s="190"/>
    </row>
    <row r="5" spans="1:8" ht="34.9" customHeight="1">
      <c r="A5" s="187" t="s">
        <v>1</v>
      </c>
      <c r="B5" s="188"/>
      <c r="C5" s="187" t="s">
        <v>41</v>
      </c>
      <c r="D5" s="189"/>
      <c r="E5" s="188"/>
      <c r="F5" s="10" t="s">
        <v>26</v>
      </c>
      <c r="G5" s="190">
        <v>45475</v>
      </c>
      <c r="H5" s="190"/>
    </row>
    <row r="6" spans="1:8" ht="33" customHeight="1">
      <c r="A6" s="187" t="s">
        <v>2</v>
      </c>
      <c r="B6" s="188"/>
      <c r="C6" s="187">
        <v>99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58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s="19" customFormat="1" ht="51">
      <c r="A9" s="12">
        <v>1</v>
      </c>
      <c r="B9" s="11" t="s">
        <v>350</v>
      </c>
      <c r="C9" s="18"/>
      <c r="D9" s="13">
        <v>1</v>
      </c>
      <c r="E9" s="149">
        <v>52</v>
      </c>
      <c r="F9" s="149">
        <f>E9*D9</f>
        <v>52</v>
      </c>
      <c r="G9" s="14">
        <v>205</v>
      </c>
      <c r="H9" s="15">
        <f t="shared" ref="H9:H21" si="0">G9*F9</f>
        <v>10660</v>
      </c>
    </row>
    <row r="10" spans="1:8" ht="51">
      <c r="A10" s="12">
        <v>2</v>
      </c>
      <c r="B10" s="11" t="s">
        <v>351</v>
      </c>
      <c r="C10" s="18"/>
      <c r="D10" s="13">
        <v>1</v>
      </c>
      <c r="E10" s="149">
        <v>50</v>
      </c>
      <c r="F10" s="149">
        <f>D10*E10</f>
        <v>50</v>
      </c>
      <c r="G10" s="14">
        <v>140</v>
      </c>
      <c r="H10" s="15">
        <f>G10*F10</f>
        <v>7000</v>
      </c>
    </row>
    <row r="11" spans="1:8" ht="35.25">
      <c r="A11" s="12">
        <v>3</v>
      </c>
      <c r="B11" s="11"/>
      <c r="C11" s="18"/>
      <c r="D11" s="13"/>
      <c r="E11" s="14"/>
      <c r="F11" s="14">
        <f>E11*D11</f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18"/>
      <c r="D12" s="13"/>
      <c r="E12" s="14"/>
      <c r="F12" s="14">
        <f t="shared" ref="F12:F21" si="1">E12*D12</f>
        <v>0</v>
      </c>
      <c r="G12" s="14"/>
      <c r="H12" s="15">
        <f t="shared" si="0"/>
        <v>0</v>
      </c>
    </row>
    <row r="13" spans="1:8" ht="35.25">
      <c r="A13" s="12">
        <v>5</v>
      </c>
      <c r="B13" s="11"/>
      <c r="C13" s="18"/>
      <c r="D13" s="13"/>
      <c r="E13" s="14"/>
      <c r="F13" s="14">
        <f t="shared" si="1"/>
        <v>0</v>
      </c>
      <c r="G13" s="14"/>
      <c r="H13" s="15">
        <f t="shared" si="0"/>
        <v>0</v>
      </c>
    </row>
    <row r="14" spans="1:8" ht="35.25">
      <c r="A14" s="12">
        <v>6</v>
      </c>
      <c r="B14" s="11"/>
      <c r="C14" s="18"/>
      <c r="D14" s="13"/>
      <c r="E14" s="14"/>
      <c r="F14" s="14">
        <f t="shared" ref="F14" si="2">D14*E14</f>
        <v>0</v>
      </c>
      <c r="G14" s="14"/>
      <c r="H14" s="15">
        <f t="shared" si="0"/>
        <v>0</v>
      </c>
    </row>
    <row r="15" spans="1:8" ht="35.25">
      <c r="A15" s="12">
        <v>7</v>
      </c>
      <c r="B15" s="11"/>
      <c r="C15" s="18"/>
      <c r="D15" s="13"/>
      <c r="E15" s="14"/>
      <c r="F15" s="14">
        <f t="shared" ref="F15" si="3">E15*D15</f>
        <v>0</v>
      </c>
      <c r="G15" s="14"/>
      <c r="H15" s="15">
        <f t="shared" si="0"/>
        <v>0</v>
      </c>
    </row>
    <row r="16" spans="1:8" ht="35.25">
      <c r="A16" s="12">
        <v>8</v>
      </c>
      <c r="B16" s="11"/>
      <c r="C16" s="18"/>
      <c r="D16" s="13"/>
      <c r="E16" s="14"/>
      <c r="F16" s="14">
        <f t="shared" si="1"/>
        <v>0</v>
      </c>
      <c r="G16" s="14"/>
      <c r="H16" s="15">
        <f t="shared" si="0"/>
        <v>0</v>
      </c>
    </row>
    <row r="17" spans="1:8" ht="35.25">
      <c r="A17" s="12">
        <v>9</v>
      </c>
      <c r="B17" s="11"/>
      <c r="C17" s="18"/>
      <c r="D17" s="13"/>
      <c r="E17" s="14"/>
      <c r="F17" s="14">
        <f t="shared" si="1"/>
        <v>0</v>
      </c>
      <c r="G17" s="14"/>
      <c r="H17" s="15">
        <f t="shared" si="0"/>
        <v>0</v>
      </c>
    </row>
    <row r="18" spans="1:8" ht="35.25">
      <c r="A18" s="12">
        <v>10</v>
      </c>
      <c r="B18" s="11"/>
      <c r="C18" s="18"/>
      <c r="D18" s="13"/>
      <c r="E18" s="14"/>
      <c r="F18" s="14">
        <f t="shared" ref="F18" si="4">D18*E18</f>
        <v>0</v>
      </c>
      <c r="G18" s="14"/>
      <c r="H18" s="15">
        <f t="shared" si="0"/>
        <v>0</v>
      </c>
    </row>
    <row r="19" spans="1:8" ht="35.25">
      <c r="A19" s="12">
        <v>11</v>
      </c>
      <c r="B19" s="11"/>
      <c r="C19" s="18"/>
      <c r="D19" s="13"/>
      <c r="E19" s="14"/>
      <c r="F19" s="14">
        <f t="shared" ref="F19" si="5">E19*D19</f>
        <v>0</v>
      </c>
      <c r="G19" s="7"/>
      <c r="H19" s="15">
        <f t="shared" si="0"/>
        <v>0</v>
      </c>
    </row>
    <row r="20" spans="1:8" ht="33" customHeight="1">
      <c r="A20" s="12">
        <v>12</v>
      </c>
      <c r="B20" s="11"/>
      <c r="C20" s="18"/>
      <c r="D20" s="13"/>
      <c r="E20" s="14"/>
      <c r="F20" s="14">
        <f t="shared" si="1"/>
        <v>0</v>
      </c>
      <c r="G20" s="7"/>
      <c r="H20" s="15">
        <f t="shared" si="0"/>
        <v>0</v>
      </c>
    </row>
    <row r="21" spans="1:8" ht="33" customHeight="1">
      <c r="A21" s="12">
        <v>13</v>
      </c>
      <c r="B21" s="11"/>
      <c r="C21" s="18"/>
      <c r="D21" s="13"/>
      <c r="E21" s="14"/>
      <c r="F21" s="14">
        <f t="shared" si="1"/>
        <v>0</v>
      </c>
      <c r="G21" s="7"/>
      <c r="H21" s="15">
        <f t="shared" si="0"/>
        <v>0</v>
      </c>
    </row>
    <row r="22" spans="1:8" ht="33" customHeight="1">
      <c r="A22" s="208" t="s">
        <v>46</v>
      </c>
      <c r="B22" s="209"/>
      <c r="C22" s="209"/>
      <c r="D22" s="209"/>
      <c r="E22" s="209"/>
      <c r="F22" s="209"/>
      <c r="G22" s="210"/>
      <c r="H22" s="150">
        <f>SUM(H9:H21)</f>
        <v>17660</v>
      </c>
    </row>
    <row r="23" spans="1:8" ht="33" customHeight="1">
      <c r="A23" s="211" t="s">
        <v>57</v>
      </c>
      <c r="B23" s="4" t="s">
        <v>7</v>
      </c>
      <c r="C23" s="212"/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8</v>
      </c>
      <c r="C24" s="200"/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9</v>
      </c>
      <c r="C25" s="200">
        <f>C23*0%</f>
        <v>0</v>
      </c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10</v>
      </c>
      <c r="C26" s="200">
        <f>C23*0%</f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11</v>
      </c>
      <c r="C27" s="200"/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4" t="s">
        <v>12</v>
      </c>
      <c r="C28" s="200"/>
      <c r="D28" s="201"/>
      <c r="E28" s="201"/>
      <c r="F28" s="198" t="s">
        <v>21</v>
      </c>
      <c r="G28" s="198"/>
      <c r="H28" s="199"/>
    </row>
    <row r="29" spans="1:8" ht="33" customHeight="1">
      <c r="A29" s="211"/>
      <c r="B29" s="4" t="s">
        <v>13</v>
      </c>
      <c r="C29" s="200">
        <f>H22</f>
        <v>17660</v>
      </c>
      <c r="D29" s="201"/>
      <c r="E29" s="201"/>
      <c r="F29" s="198" t="s">
        <v>21</v>
      </c>
      <c r="G29" s="198"/>
      <c r="H29" s="199"/>
    </row>
    <row r="30" spans="1:8" ht="33" customHeight="1">
      <c r="A30" s="211"/>
      <c r="B30" s="213" t="s">
        <v>17</v>
      </c>
      <c r="C30" s="213"/>
      <c r="D30" s="213"/>
      <c r="E30" s="213"/>
      <c r="F30" s="213"/>
      <c r="G30" s="213"/>
      <c r="H30" s="213"/>
    </row>
    <row r="31" spans="1:8" ht="99.6" customHeight="1">
      <c r="A31" s="211"/>
      <c r="B31" s="214" t="s">
        <v>18</v>
      </c>
      <c r="C31" s="214"/>
      <c r="D31" s="214"/>
      <c r="E31" s="214"/>
      <c r="F31" s="214"/>
      <c r="G31" s="214"/>
      <c r="H31" s="214"/>
    </row>
    <row r="32" spans="1:8" ht="90" customHeight="1">
      <c r="A32" s="211"/>
      <c r="B32" s="214" t="s">
        <v>33</v>
      </c>
      <c r="C32" s="214"/>
      <c r="D32" s="214"/>
      <c r="E32" s="214"/>
      <c r="F32" s="214"/>
      <c r="G32" s="214"/>
      <c r="H32" s="214"/>
    </row>
    <row r="33" spans="1:8" ht="33" customHeight="1">
      <c r="A33" s="3"/>
      <c r="B33" s="3"/>
      <c r="C33" s="3"/>
      <c r="D33" s="3"/>
      <c r="E33" s="3"/>
      <c r="F33" s="3"/>
      <c r="G33" s="3"/>
      <c r="H33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7:H27"/>
    <mergeCell ref="C28:E28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8:H28"/>
    <mergeCell ref="C29:E29"/>
    <mergeCell ref="F29:H29"/>
    <mergeCell ref="A22:G22"/>
    <mergeCell ref="A23:A32"/>
    <mergeCell ref="C23:E23"/>
    <mergeCell ref="F23:H23"/>
    <mergeCell ref="C24:E24"/>
    <mergeCell ref="F24:H24"/>
    <mergeCell ref="C25:E25"/>
    <mergeCell ref="F25:H25"/>
    <mergeCell ref="C26:E26"/>
    <mergeCell ref="F26:H26"/>
    <mergeCell ref="B30:H30"/>
    <mergeCell ref="B31:H31"/>
    <mergeCell ref="B32:H32"/>
    <mergeCell ref="C27:E27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11" sqref="B11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45431</v>
      </c>
      <c r="D3" s="195"/>
      <c r="E3" s="196"/>
      <c r="F3" s="10" t="s">
        <v>24</v>
      </c>
      <c r="G3" s="197" t="s">
        <v>49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45431</v>
      </c>
      <c r="H4" s="190"/>
    </row>
    <row r="5" spans="1:8" ht="34.9" customHeight="1">
      <c r="A5" s="187" t="s">
        <v>1</v>
      </c>
      <c r="B5" s="188"/>
      <c r="C5" s="187" t="s">
        <v>41</v>
      </c>
      <c r="D5" s="189"/>
      <c r="E5" s="188"/>
      <c r="F5" s="10" t="s">
        <v>26</v>
      </c>
      <c r="G5" s="190">
        <v>45431</v>
      </c>
      <c r="H5" s="190"/>
    </row>
    <row r="6" spans="1:8" ht="33" customHeight="1">
      <c r="A6" s="187" t="s">
        <v>2</v>
      </c>
      <c r="B6" s="188"/>
      <c r="C6" s="187">
        <v>63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1">
      <c r="A9" s="12">
        <v>1</v>
      </c>
      <c r="B9" s="11" t="s">
        <v>221</v>
      </c>
      <c r="C9" s="6"/>
      <c r="D9" s="13">
        <v>1</v>
      </c>
      <c r="E9" s="14">
        <v>55</v>
      </c>
      <c r="F9" s="14">
        <f>E9</f>
        <v>55</v>
      </c>
      <c r="G9" s="14">
        <v>230</v>
      </c>
      <c r="H9" s="15">
        <f>G9*F9</f>
        <v>12650</v>
      </c>
    </row>
    <row r="10" spans="1:8" ht="51">
      <c r="A10" s="12">
        <v>2</v>
      </c>
      <c r="B10" s="11" t="s">
        <v>221</v>
      </c>
      <c r="C10" s="6"/>
      <c r="D10" s="13">
        <v>1</v>
      </c>
      <c r="E10" s="14">
        <v>35</v>
      </c>
      <c r="F10" s="14">
        <f t="shared" ref="F10:F11" si="0">E10</f>
        <v>35</v>
      </c>
      <c r="G10" s="14">
        <v>230</v>
      </c>
      <c r="H10" s="15">
        <f t="shared" ref="H10:H11" si="1">G10*F10</f>
        <v>8050</v>
      </c>
    </row>
    <row r="11" spans="1:8" ht="51">
      <c r="A11" s="12">
        <v>3</v>
      </c>
      <c r="B11" s="11" t="s">
        <v>222</v>
      </c>
      <c r="C11" s="6"/>
      <c r="D11" s="13">
        <v>1</v>
      </c>
      <c r="E11" s="14">
        <v>20</v>
      </c>
      <c r="F11" s="14">
        <f t="shared" si="0"/>
        <v>20</v>
      </c>
      <c r="G11" s="14">
        <v>140</v>
      </c>
      <c r="H11" s="15">
        <f t="shared" si="1"/>
        <v>2800</v>
      </c>
    </row>
    <row r="12" spans="1:8" ht="35.25">
      <c r="A12" s="12">
        <v>4</v>
      </c>
      <c r="B12" s="11"/>
      <c r="C12" s="6"/>
      <c r="D12" s="13"/>
      <c r="E12" s="14"/>
      <c r="F12" s="14">
        <f t="shared" ref="F12" si="2">E12*D12</f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SUM(H9:H14)</f>
        <v>23500</v>
      </c>
    </row>
    <row r="21" spans="1:8" ht="33" customHeight="1">
      <c r="A21" s="211" t="str">
        <f>G3</f>
        <v>تشوينات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23500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0" zoomScale="70" zoomScaleNormal="100" zoomScaleSheetLayoutView="70" workbookViewId="0">
      <selection activeCell="B9" sqref="B9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45431</v>
      </c>
      <c r="D3" s="195"/>
      <c r="E3" s="196"/>
      <c r="F3" s="10" t="s">
        <v>24</v>
      </c>
      <c r="G3" s="197" t="s">
        <v>219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45431</v>
      </c>
      <c r="H4" s="190"/>
    </row>
    <row r="5" spans="1:8" ht="34.9" customHeight="1">
      <c r="A5" s="187" t="s">
        <v>1</v>
      </c>
      <c r="B5" s="188"/>
      <c r="C5" s="187" t="s">
        <v>51</v>
      </c>
      <c r="D5" s="189"/>
      <c r="E5" s="188"/>
      <c r="F5" s="10" t="s">
        <v>26</v>
      </c>
      <c r="G5" s="190">
        <v>45431</v>
      </c>
      <c r="H5" s="190"/>
    </row>
    <row r="6" spans="1:8" ht="33" customHeight="1">
      <c r="A6" s="187" t="s">
        <v>2</v>
      </c>
      <c r="B6" s="188"/>
      <c r="C6" s="187">
        <v>62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1">
      <c r="A9" s="12">
        <v>1</v>
      </c>
      <c r="B9" s="11" t="s">
        <v>220</v>
      </c>
      <c r="C9" s="6"/>
      <c r="D9" s="13">
        <v>1</v>
      </c>
      <c r="E9" s="14">
        <v>214.5</v>
      </c>
      <c r="F9" s="14">
        <f>D9*E9</f>
        <v>214.5</v>
      </c>
      <c r="G9" s="14">
        <v>575</v>
      </c>
      <c r="H9" s="15">
        <f>G9*F9</f>
        <v>123337.5</v>
      </c>
    </row>
    <row r="10" spans="1:8" ht="35.2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SUM(H9:H14)</f>
        <v>123337.5</v>
      </c>
    </row>
    <row r="21" spans="1:8" ht="33" customHeight="1">
      <c r="A21" s="211" t="str">
        <f>G3</f>
        <v>خرسانات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97</v>
      </c>
      <c r="C22" s="200">
        <f>H20-C27</f>
        <v>33337.5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v>90000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25" sqref="B25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45428</v>
      </c>
      <c r="D3" s="195"/>
      <c r="E3" s="196"/>
      <c r="F3" s="10" t="s">
        <v>24</v>
      </c>
      <c r="G3" s="197" t="s">
        <v>62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45428</v>
      </c>
      <c r="H4" s="190"/>
    </row>
    <row r="5" spans="1:8" ht="34.9" customHeight="1">
      <c r="A5" s="187" t="s">
        <v>1</v>
      </c>
      <c r="B5" s="188"/>
      <c r="C5" s="187" t="s">
        <v>87</v>
      </c>
      <c r="D5" s="189"/>
      <c r="E5" s="188"/>
      <c r="F5" s="10" t="s">
        <v>26</v>
      </c>
      <c r="G5" s="190">
        <v>45428</v>
      </c>
      <c r="H5" s="190"/>
    </row>
    <row r="6" spans="1:8" ht="33" customHeight="1">
      <c r="A6" s="187" t="s">
        <v>2</v>
      </c>
      <c r="B6" s="188"/>
      <c r="C6" s="187">
        <v>61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1">
      <c r="A9" s="12">
        <v>1</v>
      </c>
      <c r="B9" s="11" t="s">
        <v>203</v>
      </c>
      <c r="C9" s="6"/>
      <c r="D9" s="13">
        <v>1</v>
      </c>
      <c r="E9" s="14">
        <v>60</v>
      </c>
      <c r="F9" s="14">
        <f>D9*E9</f>
        <v>60</v>
      </c>
      <c r="G9" s="14">
        <v>2070</v>
      </c>
      <c r="H9" s="15">
        <f>G9*F9</f>
        <v>124200</v>
      </c>
    </row>
    <row r="10" spans="1:8" ht="35.25">
      <c r="A10" s="12">
        <v>2</v>
      </c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SUM(H9:H14)</f>
        <v>124200</v>
      </c>
    </row>
    <row r="21" spans="1:8" ht="33" customHeight="1">
      <c r="A21" s="211" t="s">
        <v>40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8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</f>
        <v>124200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rightToLeft="1" view="pageBreakPreview" topLeftCell="A8" zoomScale="70" zoomScaleNormal="100" zoomScaleSheetLayoutView="70" workbookViewId="0">
      <selection activeCell="H9" sqref="H9:H27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8.28515625" style="1" bestFit="1" customWidth="1"/>
    <col min="4" max="6" width="19.7109375" style="1" customWidth="1"/>
    <col min="7" max="7" width="20.140625" style="1" bestFit="1" customWidth="1"/>
    <col min="8" max="8" width="23.57031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45428</v>
      </c>
      <c r="D3" s="195"/>
      <c r="E3" s="196"/>
      <c r="F3" s="10" t="s">
        <v>24</v>
      </c>
      <c r="G3" s="197" t="s">
        <v>56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45428</v>
      </c>
      <c r="H4" s="190"/>
    </row>
    <row r="5" spans="1:8" ht="34.9" customHeight="1">
      <c r="A5" s="187" t="s">
        <v>1</v>
      </c>
      <c r="B5" s="188"/>
      <c r="C5" s="187" t="s">
        <v>55</v>
      </c>
      <c r="D5" s="189"/>
      <c r="E5" s="188"/>
      <c r="F5" s="10" t="s">
        <v>26</v>
      </c>
      <c r="G5" s="190">
        <v>45428</v>
      </c>
      <c r="H5" s="190"/>
    </row>
    <row r="6" spans="1:8" ht="33" customHeight="1">
      <c r="A6" s="187" t="s">
        <v>2</v>
      </c>
      <c r="B6" s="188"/>
      <c r="C6" s="187">
        <v>60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58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s="19" customFormat="1" ht="33" customHeight="1">
      <c r="A9" s="12">
        <v>1</v>
      </c>
      <c r="B9" s="11" t="s">
        <v>59</v>
      </c>
      <c r="C9" s="18"/>
      <c r="D9" s="13">
        <v>1</v>
      </c>
      <c r="E9" s="149">
        <v>1</v>
      </c>
      <c r="F9" s="149">
        <f>E9*D9</f>
        <v>1</v>
      </c>
      <c r="G9" s="14">
        <v>1000</v>
      </c>
      <c r="H9" s="15">
        <f t="shared" ref="H9:H12" si="0">G9*F9</f>
        <v>1000</v>
      </c>
    </row>
    <row r="10" spans="1:8" ht="35.25">
      <c r="A10" s="12">
        <v>2</v>
      </c>
      <c r="B10" s="11" t="s">
        <v>86</v>
      </c>
      <c r="C10" s="18"/>
      <c r="D10" s="13">
        <v>1</v>
      </c>
      <c r="E10" s="149">
        <v>1</v>
      </c>
      <c r="F10" s="149">
        <f>D10*E10</f>
        <v>1</v>
      </c>
      <c r="G10" s="14">
        <v>50</v>
      </c>
      <c r="H10" s="15">
        <f>G10*F10</f>
        <v>50</v>
      </c>
    </row>
    <row r="11" spans="1:8" ht="35.25">
      <c r="A11" s="12">
        <v>3</v>
      </c>
      <c r="B11" s="11" t="s">
        <v>204</v>
      </c>
      <c r="C11" s="18"/>
      <c r="D11" s="13">
        <v>1</v>
      </c>
      <c r="E11" s="149">
        <v>1</v>
      </c>
      <c r="F11" s="149">
        <f>E11*D11</f>
        <v>1</v>
      </c>
      <c r="G11" s="14">
        <v>250</v>
      </c>
      <c r="H11" s="15">
        <f t="shared" si="0"/>
        <v>250</v>
      </c>
    </row>
    <row r="12" spans="1:8" ht="35.25">
      <c r="A12" s="12">
        <v>4</v>
      </c>
      <c r="B12" s="11" t="s">
        <v>205</v>
      </c>
      <c r="C12" s="18"/>
      <c r="D12" s="13">
        <v>1</v>
      </c>
      <c r="E12" s="149">
        <v>1</v>
      </c>
      <c r="F12" s="149">
        <f t="shared" ref="F12:F28" si="1">E12*D12</f>
        <v>1</v>
      </c>
      <c r="G12" s="14">
        <v>20</v>
      </c>
      <c r="H12" s="15">
        <f t="shared" si="0"/>
        <v>20</v>
      </c>
    </row>
    <row r="13" spans="1:8" ht="35.25">
      <c r="A13" s="12">
        <v>5</v>
      </c>
      <c r="B13" s="11" t="s">
        <v>206</v>
      </c>
      <c r="C13" s="18"/>
      <c r="D13" s="13">
        <v>1</v>
      </c>
      <c r="E13" s="149">
        <v>1</v>
      </c>
      <c r="F13" s="149">
        <f t="shared" si="1"/>
        <v>1</v>
      </c>
      <c r="G13" s="14">
        <v>250</v>
      </c>
      <c r="H13" s="15">
        <f t="shared" ref="H13:H18" si="2">G13*F13</f>
        <v>250</v>
      </c>
    </row>
    <row r="14" spans="1:8" ht="35.25">
      <c r="A14" s="12">
        <v>6</v>
      </c>
      <c r="B14" s="11" t="s">
        <v>207</v>
      </c>
      <c r="C14" s="18"/>
      <c r="D14" s="13">
        <v>1</v>
      </c>
      <c r="E14" s="149">
        <v>1</v>
      </c>
      <c r="F14" s="149">
        <f t="shared" si="1"/>
        <v>1</v>
      </c>
      <c r="G14" s="14">
        <v>42.5</v>
      </c>
      <c r="H14" s="15">
        <f t="shared" si="2"/>
        <v>42.5</v>
      </c>
    </row>
    <row r="15" spans="1:8" ht="35.25">
      <c r="A15" s="12">
        <v>7</v>
      </c>
      <c r="B15" s="11" t="s">
        <v>208</v>
      </c>
      <c r="C15" s="18"/>
      <c r="D15" s="13">
        <v>1</v>
      </c>
      <c r="E15" s="149">
        <v>1</v>
      </c>
      <c r="F15" s="149">
        <f t="shared" si="1"/>
        <v>1</v>
      </c>
      <c r="G15" s="14">
        <v>100</v>
      </c>
      <c r="H15" s="15">
        <f t="shared" si="2"/>
        <v>100</v>
      </c>
    </row>
    <row r="16" spans="1:8" ht="35.25">
      <c r="A16" s="12">
        <v>8</v>
      </c>
      <c r="B16" s="11" t="s">
        <v>209</v>
      </c>
      <c r="C16" s="18"/>
      <c r="D16" s="13">
        <v>1</v>
      </c>
      <c r="E16" s="149">
        <v>1</v>
      </c>
      <c r="F16" s="149">
        <f t="shared" si="1"/>
        <v>1</v>
      </c>
      <c r="G16" s="14">
        <v>150</v>
      </c>
      <c r="H16" s="15">
        <f t="shared" si="2"/>
        <v>150</v>
      </c>
    </row>
    <row r="17" spans="1:8" ht="35.25">
      <c r="A17" s="12">
        <v>9</v>
      </c>
      <c r="B17" s="11" t="s">
        <v>210</v>
      </c>
      <c r="C17" s="18"/>
      <c r="D17" s="13">
        <v>1</v>
      </c>
      <c r="E17" s="149">
        <v>3</v>
      </c>
      <c r="F17" s="149">
        <f t="shared" si="1"/>
        <v>3</v>
      </c>
      <c r="G17" s="14">
        <v>35</v>
      </c>
      <c r="H17" s="15">
        <f t="shared" si="2"/>
        <v>105</v>
      </c>
    </row>
    <row r="18" spans="1:8" ht="35.25">
      <c r="A18" s="12">
        <v>10</v>
      </c>
      <c r="B18" s="11" t="s">
        <v>211</v>
      </c>
      <c r="C18" s="18"/>
      <c r="D18" s="13">
        <v>1</v>
      </c>
      <c r="E18" s="149">
        <v>1</v>
      </c>
      <c r="F18" s="149">
        <f t="shared" si="1"/>
        <v>1</v>
      </c>
      <c r="G18" s="14">
        <v>55</v>
      </c>
      <c r="H18" s="15">
        <f t="shared" si="2"/>
        <v>55</v>
      </c>
    </row>
    <row r="19" spans="1:8" ht="35.25">
      <c r="A19" s="12">
        <v>11</v>
      </c>
      <c r="B19" s="11" t="s">
        <v>212</v>
      </c>
      <c r="C19" s="18"/>
      <c r="D19" s="13">
        <v>1</v>
      </c>
      <c r="E19" s="149">
        <v>2</v>
      </c>
      <c r="F19" s="149">
        <f t="shared" si="1"/>
        <v>2</v>
      </c>
      <c r="G19" s="14">
        <v>2550</v>
      </c>
      <c r="H19" s="15">
        <f t="shared" ref="H19:H28" si="3">G19*F19</f>
        <v>5100</v>
      </c>
    </row>
    <row r="20" spans="1:8" ht="35.25">
      <c r="A20" s="12">
        <v>12</v>
      </c>
      <c r="B20" s="11" t="s">
        <v>59</v>
      </c>
      <c r="C20" s="18"/>
      <c r="D20" s="13">
        <v>1</v>
      </c>
      <c r="E20" s="156">
        <v>1</v>
      </c>
      <c r="F20" s="149">
        <f t="shared" si="1"/>
        <v>1</v>
      </c>
      <c r="G20" s="7">
        <v>1000</v>
      </c>
      <c r="H20" s="15">
        <f t="shared" si="3"/>
        <v>1000</v>
      </c>
    </row>
    <row r="21" spans="1:8" ht="33" customHeight="1">
      <c r="A21" s="12">
        <v>13</v>
      </c>
      <c r="B21" s="5" t="s">
        <v>213</v>
      </c>
      <c r="C21" s="18"/>
      <c r="D21" s="13">
        <v>1</v>
      </c>
      <c r="E21" s="156">
        <v>1</v>
      </c>
      <c r="F21" s="149">
        <f t="shared" si="1"/>
        <v>1</v>
      </c>
      <c r="G21" s="7">
        <v>100</v>
      </c>
      <c r="H21" s="15">
        <f t="shared" si="3"/>
        <v>100</v>
      </c>
    </row>
    <row r="22" spans="1:8" ht="33" customHeight="1">
      <c r="A22" s="12">
        <v>14</v>
      </c>
      <c r="B22" s="5" t="s">
        <v>92</v>
      </c>
      <c r="C22" s="18"/>
      <c r="D22" s="13">
        <v>1</v>
      </c>
      <c r="E22" s="156">
        <v>1</v>
      </c>
      <c r="F22" s="149">
        <f t="shared" si="1"/>
        <v>1</v>
      </c>
      <c r="G22" s="7">
        <v>40</v>
      </c>
      <c r="H22" s="15">
        <f t="shared" si="3"/>
        <v>40</v>
      </c>
    </row>
    <row r="23" spans="1:8" ht="33" customHeight="1">
      <c r="A23" s="12">
        <v>15</v>
      </c>
      <c r="B23" s="5" t="s">
        <v>214</v>
      </c>
      <c r="C23" s="18"/>
      <c r="D23" s="13">
        <v>1</v>
      </c>
      <c r="E23" s="156">
        <v>38</v>
      </c>
      <c r="F23" s="149">
        <f t="shared" si="1"/>
        <v>38</v>
      </c>
      <c r="G23" s="7">
        <v>250</v>
      </c>
      <c r="H23" s="15">
        <f t="shared" si="3"/>
        <v>9500</v>
      </c>
    </row>
    <row r="24" spans="1:8" ht="33" customHeight="1">
      <c r="A24" s="12">
        <v>16</v>
      </c>
      <c r="B24" s="5" t="s">
        <v>215</v>
      </c>
      <c r="C24" s="18"/>
      <c r="D24" s="13">
        <v>1</v>
      </c>
      <c r="E24" s="156">
        <v>1</v>
      </c>
      <c r="F24" s="149">
        <f t="shared" si="1"/>
        <v>1</v>
      </c>
      <c r="G24" s="7">
        <v>250</v>
      </c>
      <c r="H24" s="15">
        <f t="shared" si="3"/>
        <v>250</v>
      </c>
    </row>
    <row r="25" spans="1:8" ht="33" customHeight="1">
      <c r="A25" s="12">
        <v>17</v>
      </c>
      <c r="B25" s="5" t="s">
        <v>216</v>
      </c>
      <c r="C25" s="18"/>
      <c r="D25" s="13">
        <v>1</v>
      </c>
      <c r="E25" s="156">
        <v>1</v>
      </c>
      <c r="F25" s="149">
        <f t="shared" si="1"/>
        <v>1</v>
      </c>
      <c r="G25" s="7">
        <v>200</v>
      </c>
      <c r="H25" s="15">
        <f t="shared" si="3"/>
        <v>200</v>
      </c>
    </row>
    <row r="26" spans="1:8" ht="33" customHeight="1">
      <c r="A26" s="12">
        <v>18</v>
      </c>
      <c r="B26" s="5" t="s">
        <v>217</v>
      </c>
      <c r="C26" s="18"/>
      <c r="D26" s="13">
        <v>1</v>
      </c>
      <c r="E26" s="156">
        <v>2</v>
      </c>
      <c r="F26" s="149">
        <f t="shared" si="1"/>
        <v>2</v>
      </c>
      <c r="G26" s="7">
        <v>1000</v>
      </c>
      <c r="H26" s="15">
        <f t="shared" si="3"/>
        <v>2000</v>
      </c>
    </row>
    <row r="27" spans="1:8" ht="33" customHeight="1">
      <c r="A27" s="12">
        <v>19</v>
      </c>
      <c r="B27" s="5" t="s">
        <v>218</v>
      </c>
      <c r="C27" s="18"/>
      <c r="D27" s="13">
        <v>1</v>
      </c>
      <c r="E27" s="156">
        <v>25.5</v>
      </c>
      <c r="F27" s="149">
        <f t="shared" si="1"/>
        <v>25.5</v>
      </c>
      <c r="G27" s="7">
        <v>375</v>
      </c>
      <c r="H27" s="15">
        <f t="shared" si="3"/>
        <v>9562.5</v>
      </c>
    </row>
    <row r="28" spans="1:8" ht="33" customHeight="1">
      <c r="A28" s="12">
        <v>20</v>
      </c>
      <c r="B28" s="5"/>
      <c r="C28" s="18"/>
      <c r="D28" s="13">
        <v>1</v>
      </c>
      <c r="E28" s="7"/>
      <c r="F28" s="14">
        <f t="shared" si="1"/>
        <v>0</v>
      </c>
      <c r="G28" s="7"/>
      <c r="H28" s="15">
        <f t="shared" si="3"/>
        <v>0</v>
      </c>
    </row>
    <row r="29" spans="1:8" ht="33" customHeight="1">
      <c r="A29" s="208" t="s">
        <v>16</v>
      </c>
      <c r="B29" s="209"/>
      <c r="C29" s="209"/>
      <c r="D29" s="209"/>
      <c r="E29" s="209"/>
      <c r="F29" s="209"/>
      <c r="G29" s="210"/>
      <c r="H29" s="8">
        <f>SUM(H9:H28)</f>
        <v>29775</v>
      </c>
    </row>
    <row r="30" spans="1:8" ht="33" customHeight="1">
      <c r="A30" s="211" t="s">
        <v>57</v>
      </c>
      <c r="B30" s="4" t="s">
        <v>7</v>
      </c>
      <c r="C30" s="212">
        <f>H29</f>
        <v>29775</v>
      </c>
      <c r="D30" s="201"/>
      <c r="E30" s="201"/>
      <c r="F30" s="198" t="s">
        <v>21</v>
      </c>
      <c r="G30" s="198"/>
      <c r="H30" s="199"/>
    </row>
    <row r="31" spans="1:8" ht="33" customHeight="1">
      <c r="A31" s="211"/>
      <c r="B31" s="4" t="s">
        <v>8</v>
      </c>
      <c r="C31" s="200"/>
      <c r="D31" s="201"/>
      <c r="E31" s="201"/>
      <c r="F31" s="198" t="s">
        <v>21</v>
      </c>
      <c r="G31" s="198"/>
      <c r="H31" s="199"/>
    </row>
    <row r="32" spans="1:8" ht="33" customHeight="1">
      <c r="A32" s="211"/>
      <c r="B32" s="4" t="s">
        <v>9</v>
      </c>
      <c r="C32" s="200">
        <f>C30*0%</f>
        <v>0</v>
      </c>
      <c r="D32" s="201"/>
      <c r="E32" s="201"/>
      <c r="F32" s="198" t="s">
        <v>21</v>
      </c>
      <c r="G32" s="198"/>
      <c r="H32" s="199"/>
    </row>
    <row r="33" spans="1:8" ht="33" customHeight="1">
      <c r="A33" s="211"/>
      <c r="B33" s="4" t="s">
        <v>10</v>
      </c>
      <c r="C33" s="200">
        <f>C30*0%</f>
        <v>0</v>
      </c>
      <c r="D33" s="201"/>
      <c r="E33" s="201"/>
      <c r="F33" s="198" t="s">
        <v>21</v>
      </c>
      <c r="G33" s="198"/>
      <c r="H33" s="199"/>
    </row>
    <row r="34" spans="1:8" ht="33" customHeight="1">
      <c r="A34" s="211"/>
      <c r="B34" s="4" t="s">
        <v>11</v>
      </c>
      <c r="C34" s="200"/>
      <c r="D34" s="201"/>
      <c r="E34" s="201"/>
      <c r="F34" s="198" t="s">
        <v>21</v>
      </c>
      <c r="G34" s="198"/>
      <c r="H34" s="199"/>
    </row>
    <row r="35" spans="1:8" ht="33" customHeight="1">
      <c r="A35" s="211"/>
      <c r="B35" s="4" t="s">
        <v>12</v>
      </c>
      <c r="C35" s="200"/>
      <c r="D35" s="201"/>
      <c r="E35" s="201"/>
      <c r="F35" s="198" t="s">
        <v>21</v>
      </c>
      <c r="G35" s="198"/>
      <c r="H35" s="199"/>
    </row>
    <row r="36" spans="1:8" ht="33" customHeight="1">
      <c r="A36" s="211"/>
      <c r="B36" s="4" t="s">
        <v>13</v>
      </c>
      <c r="C36" s="200">
        <f>C30-C31-C32-C33-C34-C35</f>
        <v>29775</v>
      </c>
      <c r="D36" s="201"/>
      <c r="E36" s="201"/>
      <c r="F36" s="198" t="s">
        <v>21</v>
      </c>
      <c r="G36" s="198"/>
      <c r="H36" s="199"/>
    </row>
    <row r="37" spans="1:8" ht="33" customHeight="1">
      <c r="A37" s="211"/>
      <c r="B37" s="213" t="s">
        <v>17</v>
      </c>
      <c r="C37" s="213"/>
      <c r="D37" s="213"/>
      <c r="E37" s="213"/>
      <c r="F37" s="213"/>
      <c r="G37" s="213"/>
      <c r="H37" s="213"/>
    </row>
    <row r="38" spans="1:8" ht="99.6" customHeight="1">
      <c r="A38" s="211"/>
      <c r="B38" s="214" t="s">
        <v>18</v>
      </c>
      <c r="C38" s="214"/>
      <c r="D38" s="214"/>
      <c r="E38" s="214"/>
      <c r="F38" s="214"/>
      <c r="G38" s="214"/>
      <c r="H38" s="214"/>
    </row>
    <row r="39" spans="1:8" ht="90" customHeight="1">
      <c r="A39" s="211"/>
      <c r="B39" s="214" t="s">
        <v>33</v>
      </c>
      <c r="C39" s="214"/>
      <c r="D39" s="214"/>
      <c r="E39" s="214"/>
      <c r="F39" s="214"/>
      <c r="G39" s="214"/>
      <c r="H39" s="214"/>
    </row>
    <row r="40" spans="1:8" ht="33" customHeight="1">
      <c r="A40" s="3"/>
      <c r="B40" s="3"/>
      <c r="C40" s="3"/>
      <c r="D40" s="3"/>
      <c r="E40" s="3"/>
      <c r="F40" s="3"/>
      <c r="G40" s="3"/>
      <c r="H40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34:H34"/>
    <mergeCell ref="C35:E3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5:H35"/>
    <mergeCell ref="C36:E36"/>
    <mergeCell ref="F36:H36"/>
    <mergeCell ref="A29:G29"/>
    <mergeCell ref="A30:A39"/>
    <mergeCell ref="C30:E30"/>
    <mergeCell ref="F30:H30"/>
    <mergeCell ref="C31:E31"/>
    <mergeCell ref="F31:H31"/>
    <mergeCell ref="C32:E32"/>
    <mergeCell ref="F32:H32"/>
    <mergeCell ref="C33:E33"/>
    <mergeCell ref="F33:H33"/>
    <mergeCell ref="B37:H37"/>
    <mergeCell ref="B38:H38"/>
    <mergeCell ref="B39:H39"/>
    <mergeCell ref="C34:E34"/>
  </mergeCells>
  <printOptions horizontalCentered="1" verticalCentered="1"/>
  <pageMargins left="0.25" right="0.25" top="0.75" bottom="0.75" header="0.3" footer="0.3"/>
  <pageSetup paperSize="9" scale="50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C6" sqref="C6:E6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45428</v>
      </c>
      <c r="D3" s="195"/>
      <c r="E3" s="196"/>
      <c r="F3" s="10" t="s">
        <v>24</v>
      </c>
      <c r="G3" s="197" t="s">
        <v>202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45428</v>
      </c>
      <c r="H4" s="190"/>
    </row>
    <row r="5" spans="1:8" ht="34.9" customHeight="1">
      <c r="A5" s="187" t="s">
        <v>1</v>
      </c>
      <c r="B5" s="188"/>
      <c r="C5" s="187" t="s">
        <v>41</v>
      </c>
      <c r="D5" s="189"/>
      <c r="E5" s="188"/>
      <c r="F5" s="10" t="s">
        <v>26</v>
      </c>
      <c r="G5" s="190">
        <v>45428</v>
      </c>
      <c r="H5" s="190"/>
    </row>
    <row r="6" spans="1:8" ht="33" customHeight="1">
      <c r="A6" s="187" t="s">
        <v>2</v>
      </c>
      <c r="B6" s="188"/>
      <c r="C6" s="187">
        <v>59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1">
      <c r="A9" s="12">
        <v>1</v>
      </c>
      <c r="B9" s="11" t="s">
        <v>47</v>
      </c>
      <c r="C9" s="6" t="s">
        <v>20</v>
      </c>
      <c r="D9" s="13">
        <v>4</v>
      </c>
      <c r="E9" s="14">
        <v>55</v>
      </c>
      <c r="F9" s="14">
        <f>D9*E9</f>
        <v>220</v>
      </c>
      <c r="G9" s="14">
        <v>140</v>
      </c>
      <c r="H9" s="15">
        <f>G9*F9</f>
        <v>30800</v>
      </c>
    </row>
    <row r="10" spans="1:8" ht="51">
      <c r="A10" s="12">
        <v>2</v>
      </c>
      <c r="B10" s="11" t="s">
        <v>48</v>
      </c>
      <c r="C10" s="6" t="s">
        <v>20</v>
      </c>
      <c r="D10" s="13">
        <v>5</v>
      </c>
      <c r="E10" s="14">
        <v>55</v>
      </c>
      <c r="F10" s="14">
        <f>E10*D10</f>
        <v>275</v>
      </c>
      <c r="G10" s="14">
        <v>230</v>
      </c>
      <c r="H10" s="15">
        <f t="shared" ref="H10:H11" si="0">G10*F10</f>
        <v>63250</v>
      </c>
    </row>
    <row r="11" spans="1:8" ht="35.25">
      <c r="A11" s="12"/>
      <c r="B11" s="11"/>
      <c r="C11" s="6"/>
      <c r="D11" s="13"/>
      <c r="E11" s="14"/>
      <c r="F11" s="14">
        <f t="shared" ref="F11:F12" si="1">E11*D11</f>
        <v>0</v>
      </c>
      <c r="G11" s="14"/>
      <c r="H11" s="15">
        <f t="shared" si="0"/>
        <v>0</v>
      </c>
    </row>
    <row r="12" spans="1:8" ht="35.25">
      <c r="A12" s="12"/>
      <c r="B12" s="11"/>
      <c r="C12" s="6"/>
      <c r="D12" s="13"/>
      <c r="E12" s="14"/>
      <c r="F12" s="14">
        <f t="shared" si="1"/>
        <v>0</v>
      </c>
      <c r="G12" s="14"/>
      <c r="H12" s="15">
        <f>G12*F12</f>
        <v>0</v>
      </c>
    </row>
    <row r="13" spans="1:8" ht="35.25">
      <c r="A13" s="12"/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SUM(H9:H14)</f>
        <v>94050</v>
      </c>
    </row>
    <row r="21" spans="1:8" ht="33" customHeight="1">
      <c r="A21" s="211" t="str">
        <f>G3</f>
        <v xml:space="preserve">تشوينات </v>
      </c>
      <c r="B21" s="4" t="s">
        <v>7</v>
      </c>
      <c r="C21" s="212">
        <f>H20</f>
        <v>94050</v>
      </c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8</v>
      </c>
      <c r="C22" s="200">
        <f>C21*0%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C21-C22-C23-C24-C25-C26</f>
        <v>94050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A4:B4"/>
    <mergeCell ref="C4:E4"/>
    <mergeCell ref="G4:H4"/>
    <mergeCell ref="H1:H2"/>
    <mergeCell ref="B2:G2"/>
    <mergeCell ref="A3:B3"/>
    <mergeCell ref="C3:E3"/>
    <mergeCell ref="G3:H3"/>
  </mergeCells>
  <phoneticPr fontId="15" type="noConversion"/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B9" sqref="B9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45428</v>
      </c>
      <c r="D3" s="195"/>
      <c r="E3" s="196"/>
      <c r="F3" s="10" t="s">
        <v>24</v>
      </c>
      <c r="G3" s="197" t="s">
        <v>45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45428</v>
      </c>
      <c r="H4" s="190"/>
    </row>
    <row r="5" spans="1:8" ht="34.9" customHeight="1">
      <c r="A5" s="187" t="s">
        <v>1</v>
      </c>
      <c r="B5" s="188"/>
      <c r="C5" s="187" t="s">
        <v>201</v>
      </c>
      <c r="D5" s="189"/>
      <c r="E5" s="188"/>
      <c r="F5" s="10" t="s">
        <v>26</v>
      </c>
      <c r="G5" s="190">
        <v>45428</v>
      </c>
      <c r="H5" s="190"/>
    </row>
    <row r="6" spans="1:8" ht="33" customHeight="1">
      <c r="A6" s="187" t="s">
        <v>2</v>
      </c>
      <c r="B6" s="188"/>
      <c r="C6" s="187">
        <v>58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1">
      <c r="A9" s="12">
        <v>1</v>
      </c>
      <c r="B9" s="11" t="s">
        <v>32</v>
      </c>
      <c r="C9" s="6" t="s">
        <v>20</v>
      </c>
      <c r="D9" s="13">
        <v>15</v>
      </c>
      <c r="E9" s="14">
        <v>20</v>
      </c>
      <c r="F9" s="14">
        <f>D9*E9</f>
        <v>300</v>
      </c>
      <c r="G9" s="14">
        <v>70</v>
      </c>
      <c r="H9" s="15">
        <f>G9*F9</f>
        <v>21000</v>
      </c>
    </row>
    <row r="10" spans="1:8" ht="35.25">
      <c r="A10" s="12"/>
      <c r="B10" s="11"/>
      <c r="C10" s="6"/>
      <c r="D10" s="13"/>
      <c r="E10" s="14"/>
      <c r="F10" s="14">
        <f>E10*D10</f>
        <v>0</v>
      </c>
      <c r="G10" s="14"/>
      <c r="H10" s="15">
        <f t="shared" ref="H10:H11" si="0">G10*F10</f>
        <v>0</v>
      </c>
    </row>
    <row r="11" spans="1:8" ht="35.25">
      <c r="A11" s="12"/>
      <c r="B11" s="11"/>
      <c r="C11" s="16"/>
      <c r="D11" s="13"/>
      <c r="E11" s="14"/>
      <c r="F11" s="14"/>
      <c r="G11" s="14"/>
      <c r="H11" s="15">
        <f t="shared" si="0"/>
        <v>0</v>
      </c>
    </row>
    <row r="12" spans="1:8" ht="35.25">
      <c r="A12" s="12"/>
      <c r="B12" s="11"/>
      <c r="C12" s="6"/>
      <c r="D12" s="7"/>
      <c r="E12" s="14"/>
      <c r="F12" s="14"/>
      <c r="G12" s="14"/>
      <c r="H12" s="15">
        <f>G12*F12</f>
        <v>0</v>
      </c>
    </row>
    <row r="13" spans="1:8" ht="35.25">
      <c r="A13" s="12"/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8">
        <f>SUM(H9:H14)</f>
        <v>21000</v>
      </c>
    </row>
    <row r="21" spans="1:8" ht="33" customHeight="1">
      <c r="A21" s="211" t="str">
        <f>G3</f>
        <v>توريد احلال</v>
      </c>
      <c r="B21" s="4" t="s">
        <v>7</v>
      </c>
      <c r="C21" s="212">
        <f>H20+'مستخلص (54)'!C21:E21</f>
        <v>21000</v>
      </c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8</v>
      </c>
      <c r="C22" s="200">
        <f>C21*0%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C21-C22-C23-C24-C25-C26</f>
        <v>21000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10" zoomScale="70" zoomScaleNormal="100" zoomScaleSheetLayoutView="70" workbookViewId="0">
      <selection activeCell="H20" sqref="H20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45423</v>
      </c>
      <c r="D3" s="195"/>
      <c r="E3" s="196"/>
      <c r="F3" s="10" t="s">
        <v>24</v>
      </c>
      <c r="G3" s="197" t="s">
        <v>172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45423</v>
      </c>
      <c r="H4" s="190"/>
    </row>
    <row r="5" spans="1:8" ht="34.9" customHeight="1">
      <c r="A5" s="187" t="s">
        <v>1</v>
      </c>
      <c r="B5" s="188"/>
      <c r="C5" s="187" t="s">
        <v>171</v>
      </c>
      <c r="D5" s="189"/>
      <c r="E5" s="188"/>
      <c r="F5" s="10" t="s">
        <v>26</v>
      </c>
      <c r="G5" s="190">
        <v>45423</v>
      </c>
      <c r="H5" s="190"/>
    </row>
    <row r="6" spans="1:8" ht="33" customHeight="1">
      <c r="A6" s="187" t="s">
        <v>2</v>
      </c>
      <c r="B6" s="188"/>
      <c r="C6" s="187">
        <v>57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1">
      <c r="A9" s="12">
        <v>1</v>
      </c>
      <c r="B9" s="11" t="s">
        <v>200</v>
      </c>
      <c r="C9" s="16" t="s">
        <v>20</v>
      </c>
      <c r="D9" s="13">
        <v>397.5</v>
      </c>
      <c r="E9" s="149">
        <v>0.3</v>
      </c>
      <c r="F9" s="149">
        <f>E9*D9</f>
        <v>119.25</v>
      </c>
      <c r="G9" s="14">
        <v>240</v>
      </c>
      <c r="H9" s="15">
        <f>G9*F9</f>
        <v>28620</v>
      </c>
    </row>
    <row r="10" spans="1:8" ht="35.25">
      <c r="A10" s="12"/>
      <c r="B10" s="11"/>
      <c r="C10" s="16"/>
      <c r="D10" s="13"/>
      <c r="E10" s="14"/>
      <c r="F10" s="14"/>
      <c r="G10" s="14"/>
      <c r="H10" s="15"/>
    </row>
    <row r="11" spans="1:8" ht="35.25">
      <c r="A11" s="12"/>
      <c r="B11" s="11"/>
      <c r="C11" s="16"/>
      <c r="D11" s="13"/>
      <c r="E11" s="14"/>
      <c r="F11" s="14"/>
      <c r="G11" s="14"/>
      <c r="H11" s="15"/>
    </row>
    <row r="12" spans="1:8" ht="35.25">
      <c r="A12" s="12"/>
      <c r="B12" s="11"/>
      <c r="C12" s="6"/>
      <c r="D12" s="7"/>
      <c r="E12" s="14"/>
      <c r="F12" s="14"/>
      <c r="G12" s="14"/>
      <c r="H12" s="15"/>
    </row>
    <row r="13" spans="1:8" ht="35.25">
      <c r="A13" s="12"/>
      <c r="B13" s="11"/>
      <c r="C13" s="6"/>
      <c r="D13" s="7"/>
      <c r="E13" s="14"/>
      <c r="F13" s="14"/>
      <c r="G13" s="14"/>
      <c r="H13" s="15"/>
    </row>
    <row r="14" spans="1:8" ht="35.25">
      <c r="A14" s="12"/>
      <c r="B14" s="11"/>
      <c r="C14" s="16"/>
      <c r="D14" s="7"/>
      <c r="E14" s="7"/>
      <c r="F14" s="7"/>
      <c r="G14" s="7"/>
      <c r="H14" s="15"/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H9</f>
        <v>28620</v>
      </c>
    </row>
    <row r="21" spans="1:8" ht="33" customHeight="1">
      <c r="A21" s="211" t="s">
        <v>103</v>
      </c>
      <c r="B21" s="4" t="s">
        <v>31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35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v>25000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34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8"/>
  <sheetViews>
    <sheetView rightToLeft="1" view="pageBreakPreview" topLeftCell="A4" zoomScale="70" zoomScaleNormal="100" zoomScaleSheetLayoutView="70" workbookViewId="0">
      <selection activeCell="G9" sqref="G9:G23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45421</v>
      </c>
      <c r="D3" s="195"/>
      <c r="E3" s="196"/>
      <c r="F3" s="10" t="s">
        <v>24</v>
      </c>
      <c r="G3" s="197" t="s">
        <v>182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45421</v>
      </c>
      <c r="H4" s="190"/>
    </row>
    <row r="5" spans="1:8" ht="34.9" customHeight="1">
      <c r="A5" s="187" t="s">
        <v>1</v>
      </c>
      <c r="B5" s="188"/>
      <c r="C5" s="187" t="s">
        <v>240</v>
      </c>
      <c r="D5" s="189"/>
      <c r="E5" s="188"/>
      <c r="F5" s="10" t="s">
        <v>26</v>
      </c>
      <c r="G5" s="190">
        <v>45421</v>
      </c>
      <c r="H5" s="190"/>
    </row>
    <row r="6" spans="1:8" ht="33" customHeight="1">
      <c r="A6" s="187" t="s">
        <v>2</v>
      </c>
      <c r="B6" s="188"/>
      <c r="C6" s="187">
        <v>56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35.25">
      <c r="A9" s="12">
        <v>1</v>
      </c>
      <c r="B9" s="11" t="s">
        <v>183</v>
      </c>
      <c r="C9" s="16"/>
      <c r="D9" s="156">
        <v>1</v>
      </c>
      <c r="E9" s="149">
        <v>1</v>
      </c>
      <c r="F9" s="149">
        <f>E9*D9</f>
        <v>1</v>
      </c>
      <c r="G9" s="14">
        <v>1000</v>
      </c>
      <c r="H9" s="15">
        <f>G9*F9</f>
        <v>1000</v>
      </c>
    </row>
    <row r="10" spans="1:8" ht="35.25">
      <c r="A10" s="12">
        <v>2</v>
      </c>
      <c r="B10" s="11" t="s">
        <v>184</v>
      </c>
      <c r="C10" s="16"/>
      <c r="D10" s="156">
        <v>1</v>
      </c>
      <c r="E10" s="149">
        <v>6.5</v>
      </c>
      <c r="F10" s="149">
        <f t="shared" ref="F10:F26" si="0">E10*D10</f>
        <v>6.5</v>
      </c>
      <c r="G10" s="14">
        <v>375</v>
      </c>
      <c r="H10" s="15">
        <f t="shared" ref="H10:H26" si="1">G10*F10</f>
        <v>2437.5</v>
      </c>
    </row>
    <row r="11" spans="1:8" ht="35.25">
      <c r="A11" s="12">
        <v>3</v>
      </c>
      <c r="B11" s="11" t="s">
        <v>185</v>
      </c>
      <c r="C11" s="16"/>
      <c r="D11" s="156">
        <v>1</v>
      </c>
      <c r="E11" s="149">
        <v>10</v>
      </c>
      <c r="F11" s="149">
        <f t="shared" si="0"/>
        <v>10</v>
      </c>
      <c r="G11" s="14">
        <v>45</v>
      </c>
      <c r="H11" s="15">
        <f t="shared" si="1"/>
        <v>450</v>
      </c>
    </row>
    <row r="12" spans="1:8" ht="35.25">
      <c r="A12" s="12">
        <v>4</v>
      </c>
      <c r="B12" s="11" t="s">
        <v>193</v>
      </c>
      <c r="C12" s="16"/>
      <c r="D12" s="156">
        <v>1</v>
      </c>
      <c r="E12" s="149">
        <v>2</v>
      </c>
      <c r="F12" s="149">
        <f t="shared" si="0"/>
        <v>2</v>
      </c>
      <c r="G12" s="14">
        <v>200</v>
      </c>
      <c r="H12" s="15">
        <f t="shared" si="1"/>
        <v>400</v>
      </c>
    </row>
    <row r="13" spans="1:8" ht="35.25">
      <c r="A13" s="12">
        <v>5</v>
      </c>
      <c r="B13" s="11" t="s">
        <v>186</v>
      </c>
      <c r="C13" s="6"/>
      <c r="D13" s="156">
        <v>1</v>
      </c>
      <c r="E13" s="149">
        <v>1</v>
      </c>
      <c r="F13" s="149">
        <f t="shared" si="0"/>
        <v>1</v>
      </c>
      <c r="G13" s="14">
        <v>750</v>
      </c>
      <c r="H13" s="15">
        <f t="shared" si="1"/>
        <v>750</v>
      </c>
    </row>
    <row r="14" spans="1:8" ht="35.25">
      <c r="A14" s="12">
        <v>6</v>
      </c>
      <c r="B14" s="11" t="s">
        <v>187</v>
      </c>
      <c r="C14" s="6"/>
      <c r="D14" s="156">
        <v>1</v>
      </c>
      <c r="E14" s="149">
        <v>435</v>
      </c>
      <c r="F14" s="149">
        <f t="shared" si="0"/>
        <v>435</v>
      </c>
      <c r="G14" s="14">
        <v>42</v>
      </c>
      <c r="H14" s="15">
        <f t="shared" si="1"/>
        <v>18270</v>
      </c>
    </row>
    <row r="15" spans="1:8" ht="35.25">
      <c r="A15" s="12">
        <v>7</v>
      </c>
      <c r="B15" s="11" t="s">
        <v>196</v>
      </c>
      <c r="C15" s="73"/>
      <c r="D15" s="156">
        <v>1</v>
      </c>
      <c r="E15" s="149">
        <v>2</v>
      </c>
      <c r="F15" s="149">
        <f t="shared" si="0"/>
        <v>2</v>
      </c>
      <c r="G15" s="14">
        <v>50</v>
      </c>
      <c r="H15" s="15">
        <f t="shared" si="1"/>
        <v>100</v>
      </c>
    </row>
    <row r="16" spans="1:8" ht="35.25">
      <c r="A16" s="12">
        <v>8</v>
      </c>
      <c r="B16" s="11" t="s">
        <v>188</v>
      </c>
      <c r="C16" s="16"/>
      <c r="D16" s="156">
        <v>1</v>
      </c>
      <c r="E16" s="156">
        <v>1</v>
      </c>
      <c r="F16" s="149">
        <f t="shared" si="0"/>
        <v>1</v>
      </c>
      <c r="G16" s="7">
        <v>2000</v>
      </c>
      <c r="H16" s="15">
        <f t="shared" si="1"/>
        <v>2000</v>
      </c>
    </row>
    <row r="17" spans="1:8" ht="33" customHeight="1">
      <c r="A17" s="12">
        <v>9</v>
      </c>
      <c r="B17" s="5" t="s">
        <v>189</v>
      </c>
      <c r="C17" s="6"/>
      <c r="D17" s="156">
        <v>1</v>
      </c>
      <c r="E17" s="156">
        <v>1</v>
      </c>
      <c r="F17" s="149">
        <f t="shared" si="0"/>
        <v>1</v>
      </c>
      <c r="G17" s="7">
        <v>3050</v>
      </c>
      <c r="H17" s="15">
        <f t="shared" si="1"/>
        <v>3050</v>
      </c>
    </row>
    <row r="18" spans="1:8" ht="33" customHeight="1">
      <c r="A18" s="12">
        <v>10</v>
      </c>
      <c r="B18" s="5" t="s">
        <v>190</v>
      </c>
      <c r="C18" s="6"/>
      <c r="D18" s="156">
        <v>1</v>
      </c>
      <c r="E18" s="156">
        <v>2</v>
      </c>
      <c r="F18" s="149">
        <f t="shared" si="0"/>
        <v>2</v>
      </c>
      <c r="G18" s="7">
        <v>60</v>
      </c>
      <c r="H18" s="15">
        <f t="shared" si="1"/>
        <v>120</v>
      </c>
    </row>
    <row r="19" spans="1:8" ht="33" customHeight="1">
      <c r="A19" s="12">
        <v>11</v>
      </c>
      <c r="B19" s="5" t="s">
        <v>191</v>
      </c>
      <c r="C19" s="6"/>
      <c r="D19" s="156">
        <v>1</v>
      </c>
      <c r="E19" s="156">
        <v>1</v>
      </c>
      <c r="F19" s="149">
        <f t="shared" si="0"/>
        <v>1</v>
      </c>
      <c r="G19" s="7">
        <v>650</v>
      </c>
      <c r="H19" s="15">
        <f t="shared" si="1"/>
        <v>650</v>
      </c>
    </row>
    <row r="20" spans="1:8" ht="33" customHeight="1">
      <c r="A20" s="12">
        <v>12</v>
      </c>
      <c r="B20" s="5" t="s">
        <v>192</v>
      </c>
      <c r="C20" s="6"/>
      <c r="D20" s="156">
        <v>1</v>
      </c>
      <c r="E20" s="156">
        <v>2</v>
      </c>
      <c r="F20" s="149">
        <f t="shared" si="0"/>
        <v>2</v>
      </c>
      <c r="G20" s="7">
        <v>250</v>
      </c>
      <c r="H20" s="15">
        <f t="shared" si="1"/>
        <v>500</v>
      </c>
    </row>
    <row r="21" spans="1:8" ht="33" customHeight="1">
      <c r="A21" s="12">
        <v>13</v>
      </c>
      <c r="B21" s="5" t="s">
        <v>194</v>
      </c>
      <c r="C21" s="6"/>
      <c r="D21" s="156">
        <v>1</v>
      </c>
      <c r="E21" s="156">
        <v>1</v>
      </c>
      <c r="F21" s="149">
        <f t="shared" si="0"/>
        <v>1</v>
      </c>
      <c r="G21" s="7">
        <v>200</v>
      </c>
      <c r="H21" s="15">
        <f t="shared" si="1"/>
        <v>200</v>
      </c>
    </row>
    <row r="22" spans="1:8" ht="33" customHeight="1">
      <c r="A22" s="12">
        <v>14</v>
      </c>
      <c r="B22" s="5" t="s">
        <v>195</v>
      </c>
      <c r="C22" s="6"/>
      <c r="D22" s="156">
        <v>1</v>
      </c>
      <c r="E22" s="156">
        <v>1</v>
      </c>
      <c r="F22" s="149">
        <f t="shared" si="0"/>
        <v>1</v>
      </c>
      <c r="G22" s="7">
        <v>100</v>
      </c>
      <c r="H22" s="15">
        <f t="shared" si="1"/>
        <v>100</v>
      </c>
    </row>
    <row r="23" spans="1:8" ht="33" customHeight="1">
      <c r="A23" s="12">
        <v>15</v>
      </c>
      <c r="B23" s="5" t="s">
        <v>197</v>
      </c>
      <c r="C23" s="6"/>
      <c r="D23" s="156">
        <v>1</v>
      </c>
      <c r="E23" s="156">
        <v>1</v>
      </c>
      <c r="F23" s="149">
        <f t="shared" si="0"/>
        <v>1</v>
      </c>
      <c r="G23" s="7">
        <v>72.5</v>
      </c>
      <c r="H23" s="15">
        <f t="shared" si="1"/>
        <v>72.5</v>
      </c>
    </row>
    <row r="24" spans="1:8" ht="33" customHeight="1">
      <c r="A24" s="12">
        <v>16</v>
      </c>
      <c r="B24" s="5"/>
      <c r="C24" s="6"/>
      <c r="D24" s="7"/>
      <c r="E24" s="7"/>
      <c r="F24" s="14">
        <f t="shared" si="0"/>
        <v>0</v>
      </c>
      <c r="G24" s="7"/>
      <c r="H24" s="15">
        <f t="shared" si="1"/>
        <v>0</v>
      </c>
    </row>
    <row r="25" spans="1:8" ht="33" customHeight="1">
      <c r="A25" s="12">
        <v>17</v>
      </c>
      <c r="B25" s="5"/>
      <c r="C25" s="6"/>
      <c r="D25" s="7"/>
      <c r="E25" s="7"/>
      <c r="F25" s="14">
        <f t="shared" si="0"/>
        <v>0</v>
      </c>
      <c r="G25" s="7"/>
      <c r="H25" s="15">
        <f t="shared" si="1"/>
        <v>0</v>
      </c>
    </row>
    <row r="26" spans="1:8" ht="33" customHeight="1">
      <c r="A26" s="12">
        <v>18</v>
      </c>
      <c r="B26" s="5"/>
      <c r="C26" s="6"/>
      <c r="D26" s="7"/>
      <c r="E26" s="7"/>
      <c r="F26" s="14">
        <f t="shared" si="0"/>
        <v>0</v>
      </c>
      <c r="G26" s="7"/>
      <c r="H26" s="15">
        <f t="shared" si="1"/>
        <v>0</v>
      </c>
    </row>
    <row r="27" spans="1:8" ht="33" customHeight="1">
      <c r="A27" s="208" t="s">
        <v>16</v>
      </c>
      <c r="B27" s="209"/>
      <c r="C27" s="209"/>
      <c r="D27" s="209"/>
      <c r="E27" s="209"/>
      <c r="F27" s="209"/>
      <c r="G27" s="210"/>
      <c r="H27" s="150">
        <f>SUM(H9:H26)</f>
        <v>30100</v>
      </c>
    </row>
    <row r="28" spans="1:8" ht="33" customHeight="1">
      <c r="A28" s="211" t="s">
        <v>198</v>
      </c>
      <c r="B28" s="4" t="s">
        <v>31</v>
      </c>
      <c r="C28" s="212"/>
      <c r="D28" s="201"/>
      <c r="E28" s="201"/>
      <c r="F28" s="198" t="s">
        <v>21</v>
      </c>
      <c r="G28" s="198"/>
      <c r="H28" s="199"/>
    </row>
    <row r="29" spans="1:8" ht="33" customHeight="1">
      <c r="A29" s="211"/>
      <c r="B29" s="4" t="s">
        <v>35</v>
      </c>
      <c r="C29" s="200"/>
      <c r="D29" s="201"/>
      <c r="E29" s="201"/>
      <c r="F29" s="198" t="s">
        <v>21</v>
      </c>
      <c r="G29" s="198"/>
      <c r="H29" s="199"/>
    </row>
    <row r="30" spans="1:8" ht="33" customHeight="1">
      <c r="A30" s="211"/>
      <c r="B30" s="4" t="s">
        <v>9</v>
      </c>
      <c r="C30" s="200">
        <f>C28*0%</f>
        <v>0</v>
      </c>
      <c r="D30" s="201"/>
      <c r="E30" s="201"/>
      <c r="F30" s="198" t="s">
        <v>21</v>
      </c>
      <c r="G30" s="198"/>
      <c r="H30" s="199"/>
    </row>
    <row r="31" spans="1:8" ht="33" customHeight="1">
      <c r="A31" s="211"/>
      <c r="B31" s="4" t="s">
        <v>10</v>
      </c>
      <c r="C31" s="200">
        <f>C28*0%</f>
        <v>0</v>
      </c>
      <c r="D31" s="201"/>
      <c r="E31" s="201"/>
      <c r="F31" s="198" t="s">
        <v>21</v>
      </c>
      <c r="G31" s="198"/>
      <c r="H31" s="199"/>
    </row>
    <row r="32" spans="1:8" ht="33" customHeight="1">
      <c r="A32" s="211"/>
      <c r="B32" s="4" t="s">
        <v>11</v>
      </c>
      <c r="C32" s="200"/>
      <c r="D32" s="201"/>
      <c r="E32" s="201"/>
      <c r="F32" s="198" t="s">
        <v>21</v>
      </c>
      <c r="G32" s="198"/>
      <c r="H32" s="199"/>
    </row>
    <row r="33" spans="1:8" ht="33" customHeight="1">
      <c r="A33" s="211"/>
      <c r="B33" s="4" t="s">
        <v>12</v>
      </c>
      <c r="C33" s="200">
        <v>0</v>
      </c>
      <c r="D33" s="201"/>
      <c r="E33" s="201"/>
      <c r="F33" s="198" t="s">
        <v>21</v>
      </c>
      <c r="G33" s="198"/>
      <c r="H33" s="199"/>
    </row>
    <row r="34" spans="1:8" ht="33" customHeight="1">
      <c r="A34" s="211"/>
      <c r="B34" s="4" t="s">
        <v>13</v>
      </c>
      <c r="C34" s="200">
        <f>H27-C30</f>
        <v>30100</v>
      </c>
      <c r="D34" s="201"/>
      <c r="E34" s="201"/>
      <c r="F34" s="198" t="s">
        <v>21</v>
      </c>
      <c r="G34" s="198"/>
      <c r="H34" s="199"/>
    </row>
    <row r="35" spans="1:8" ht="33" customHeight="1">
      <c r="A35" s="211"/>
      <c r="B35" s="213" t="s">
        <v>17</v>
      </c>
      <c r="C35" s="213"/>
      <c r="D35" s="213"/>
      <c r="E35" s="213"/>
      <c r="F35" s="213"/>
      <c r="G35" s="213"/>
      <c r="H35" s="213"/>
    </row>
    <row r="36" spans="1:8" ht="99.6" customHeight="1">
      <c r="A36" s="211"/>
      <c r="B36" s="214" t="s">
        <v>34</v>
      </c>
      <c r="C36" s="214"/>
      <c r="D36" s="214"/>
      <c r="E36" s="214"/>
      <c r="F36" s="214"/>
      <c r="G36" s="214"/>
      <c r="H36" s="214"/>
    </row>
    <row r="37" spans="1:8" ht="90" customHeight="1">
      <c r="A37" s="211"/>
      <c r="B37" s="214" t="s">
        <v>33</v>
      </c>
      <c r="C37" s="214"/>
      <c r="D37" s="214"/>
      <c r="E37" s="214"/>
      <c r="F37" s="214"/>
      <c r="G37" s="214"/>
      <c r="H37" s="214"/>
    </row>
    <row r="38" spans="1:8" ht="33" customHeight="1">
      <c r="A38" s="3"/>
      <c r="B38" s="3"/>
      <c r="C38" s="3"/>
      <c r="D38" s="3"/>
      <c r="E38" s="3"/>
      <c r="F38" s="3"/>
      <c r="G38" s="3"/>
      <c r="H38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32:H32"/>
    <mergeCell ref="C33:E33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33:H33"/>
    <mergeCell ref="C34:E34"/>
    <mergeCell ref="F34:H34"/>
    <mergeCell ref="A27:G27"/>
    <mergeCell ref="A28:A37"/>
    <mergeCell ref="C28:E28"/>
    <mergeCell ref="F28:H28"/>
    <mergeCell ref="C29:E29"/>
    <mergeCell ref="F29:H29"/>
    <mergeCell ref="C30:E30"/>
    <mergeCell ref="F30:H30"/>
    <mergeCell ref="C31:E31"/>
    <mergeCell ref="F31:H31"/>
    <mergeCell ref="B35:H35"/>
    <mergeCell ref="B36:H36"/>
    <mergeCell ref="B37:H37"/>
    <mergeCell ref="C32:E32"/>
  </mergeCells>
  <printOptions horizontalCentered="1" verticalCentered="1"/>
  <pageMargins left="0.25" right="0.25" top="0.75" bottom="0.75" header="0.3" footer="0.3"/>
  <pageSetup paperSize="9" scale="52" orientation="portrait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7" zoomScale="70" zoomScaleNormal="100" zoomScaleSheetLayoutView="70" workbookViewId="0">
      <selection activeCell="F9" sqref="F9:F11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45420</v>
      </c>
      <c r="D3" s="195"/>
      <c r="E3" s="196"/>
      <c r="F3" s="10" t="s">
        <v>24</v>
      </c>
      <c r="G3" s="197" t="s">
        <v>172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45420</v>
      </c>
      <c r="H4" s="190"/>
    </row>
    <row r="5" spans="1:8" ht="34.9" customHeight="1">
      <c r="A5" s="187" t="s">
        <v>1</v>
      </c>
      <c r="B5" s="188"/>
      <c r="C5" s="187" t="s">
        <v>171</v>
      </c>
      <c r="D5" s="189"/>
      <c r="E5" s="188"/>
      <c r="F5" s="10" t="s">
        <v>26</v>
      </c>
      <c r="G5" s="190">
        <v>45420</v>
      </c>
      <c r="H5" s="190"/>
    </row>
    <row r="6" spans="1:8" ht="33" customHeight="1">
      <c r="A6" s="187" t="s">
        <v>2</v>
      </c>
      <c r="B6" s="188"/>
      <c r="C6" s="187">
        <v>55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76.5">
      <c r="A9" s="12">
        <v>1</v>
      </c>
      <c r="B9" s="11" t="s">
        <v>178</v>
      </c>
      <c r="C9" s="16" t="s">
        <v>20</v>
      </c>
      <c r="D9" s="13">
        <v>5.67</v>
      </c>
      <c r="E9" s="149">
        <v>4.2</v>
      </c>
      <c r="F9" s="149">
        <f>E9*D9</f>
        <v>23.814</v>
      </c>
      <c r="G9" s="14">
        <v>575</v>
      </c>
      <c r="H9" s="15">
        <f>G9*F9</f>
        <v>13693.05</v>
      </c>
    </row>
    <row r="10" spans="1:8" ht="76.5">
      <c r="A10" s="12"/>
      <c r="B10" s="11" t="s">
        <v>179</v>
      </c>
      <c r="C10" s="16" t="s">
        <v>20</v>
      </c>
      <c r="D10" s="13">
        <v>9.2100000000000009</v>
      </c>
      <c r="E10" s="149">
        <v>3.4</v>
      </c>
      <c r="F10" s="149">
        <f>E10*D10</f>
        <v>31.314000000000004</v>
      </c>
      <c r="G10" s="14">
        <v>575</v>
      </c>
      <c r="H10" s="15">
        <f>G10*F10</f>
        <v>18005.550000000003</v>
      </c>
    </row>
    <row r="11" spans="1:8" ht="76.5">
      <c r="A11" s="12"/>
      <c r="B11" s="11" t="s">
        <v>180</v>
      </c>
      <c r="C11" s="16" t="s">
        <v>20</v>
      </c>
      <c r="D11" s="13">
        <v>7.87</v>
      </c>
      <c r="E11" s="149">
        <v>4.2</v>
      </c>
      <c r="F11" s="149">
        <f>E11*D11</f>
        <v>33.054000000000002</v>
      </c>
      <c r="G11" s="14">
        <v>575</v>
      </c>
      <c r="H11" s="15">
        <f>G11*F11</f>
        <v>19006.050000000003</v>
      </c>
    </row>
    <row r="12" spans="1:8" ht="35.25">
      <c r="A12" s="12"/>
      <c r="B12" s="11"/>
      <c r="C12" s="6"/>
      <c r="D12" s="7"/>
      <c r="E12" s="14"/>
      <c r="F12" s="14"/>
      <c r="G12" s="14"/>
      <c r="H12" s="15"/>
    </row>
    <row r="13" spans="1:8" ht="35.25">
      <c r="A13" s="12"/>
      <c r="B13" s="11"/>
      <c r="C13" s="6"/>
      <c r="D13" s="7"/>
      <c r="E13" s="14"/>
      <c r="F13" s="14"/>
      <c r="G13" s="14"/>
      <c r="H13" s="15"/>
    </row>
    <row r="14" spans="1:8" ht="35.25">
      <c r="A14" s="12"/>
      <c r="B14" s="11"/>
      <c r="C14" s="16"/>
      <c r="D14" s="7"/>
      <c r="E14" s="7"/>
      <c r="F14" s="7"/>
      <c r="G14" s="7"/>
      <c r="H14" s="15"/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SUM(H9:H16)</f>
        <v>50704.650000000009</v>
      </c>
    </row>
    <row r="21" spans="1:8" ht="33" customHeight="1">
      <c r="A21" s="211" t="s">
        <v>199</v>
      </c>
      <c r="B21" s="4" t="s">
        <v>31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181</v>
      </c>
      <c r="C22" s="200">
        <v>5704.65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H20-C22</f>
        <v>45000.000000000007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34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honeticPr fontId="15" type="noConversion"/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20" sqref="H20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45420</v>
      </c>
      <c r="D3" s="195"/>
      <c r="E3" s="196"/>
      <c r="F3" s="10" t="s">
        <v>24</v>
      </c>
      <c r="G3" s="197" t="s">
        <v>49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45420</v>
      </c>
      <c r="H4" s="190"/>
    </row>
    <row r="5" spans="1:8" ht="34.9" customHeight="1">
      <c r="A5" s="187" t="s">
        <v>1</v>
      </c>
      <c r="B5" s="188"/>
      <c r="C5" s="187" t="s">
        <v>41</v>
      </c>
      <c r="D5" s="189"/>
      <c r="E5" s="188"/>
      <c r="F5" s="10" t="s">
        <v>26</v>
      </c>
      <c r="G5" s="190">
        <v>45420</v>
      </c>
      <c r="H5" s="190"/>
    </row>
    <row r="6" spans="1:8" ht="33" customHeight="1">
      <c r="A6" s="187" t="s">
        <v>2</v>
      </c>
      <c r="B6" s="188"/>
      <c r="C6" s="187">
        <v>54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1">
      <c r="A9" s="12">
        <v>1</v>
      </c>
      <c r="B9" s="11" t="s">
        <v>47</v>
      </c>
      <c r="C9" s="16"/>
      <c r="D9" s="156">
        <v>2</v>
      </c>
      <c r="E9" s="149">
        <v>55</v>
      </c>
      <c r="F9" s="149">
        <f>D9*E9</f>
        <v>110</v>
      </c>
      <c r="G9" s="14">
        <v>140</v>
      </c>
      <c r="H9" s="15">
        <f>G9*F9</f>
        <v>15400</v>
      </c>
    </row>
    <row r="10" spans="1:8" ht="51">
      <c r="A10" s="12">
        <v>2</v>
      </c>
      <c r="B10" s="11" t="s">
        <v>48</v>
      </c>
      <c r="C10" s="16"/>
      <c r="D10" s="156">
        <v>2</v>
      </c>
      <c r="E10" s="149">
        <v>55</v>
      </c>
      <c r="F10" s="149">
        <f>D10*E10</f>
        <v>110</v>
      </c>
      <c r="G10" s="14">
        <v>230</v>
      </c>
      <c r="H10" s="15">
        <f t="shared" ref="H10:H11" si="0">G10*F10</f>
        <v>25300</v>
      </c>
    </row>
    <row r="11" spans="1:8" ht="35.25">
      <c r="A11" s="12">
        <v>3</v>
      </c>
      <c r="B11" s="11"/>
      <c r="C11" s="16"/>
      <c r="D11" s="7">
        <v>0</v>
      </c>
      <c r="E11" s="14"/>
      <c r="F11" s="14"/>
      <c r="G11" s="14"/>
      <c r="H11" s="15">
        <f t="shared" si="0"/>
        <v>0</v>
      </c>
    </row>
    <row r="12" spans="1:8" ht="35.25">
      <c r="A12" s="12">
        <v>4</v>
      </c>
      <c r="B12" s="11"/>
      <c r="C12" s="6"/>
      <c r="D12" s="7">
        <v>0</v>
      </c>
      <c r="E12" s="14"/>
      <c r="F12" s="14"/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>
        <v>0</v>
      </c>
      <c r="E13" s="14"/>
      <c r="F13" s="14"/>
      <c r="G13" s="14"/>
      <c r="H13" s="15">
        <f>G13*F13</f>
        <v>0</v>
      </c>
    </row>
    <row r="14" spans="1:8" ht="35.25">
      <c r="A14" s="12">
        <v>6</v>
      </c>
      <c r="B14" s="11"/>
      <c r="C14" s="16"/>
      <c r="D14" s="7">
        <v>0</v>
      </c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40700</v>
      </c>
    </row>
    <row r="21" spans="1:8" ht="33" customHeight="1">
      <c r="A21" s="211" t="s">
        <v>49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8</v>
      </c>
      <c r="C22" s="200">
        <f>C21*0%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>
        <f>C24*0%</f>
        <v>0</v>
      </c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>
        <f>C24*0%</f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H20-C22-C23-C24-C25-C26</f>
        <v>40700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30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7" zoomScale="70" zoomScaleNormal="100" zoomScaleSheetLayoutView="70" workbookViewId="0">
      <selection activeCell="C25" sqref="C25:E25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7.42578125" style="1" bestFit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45474</v>
      </c>
      <c r="D3" s="195"/>
      <c r="E3" s="196"/>
      <c r="F3" s="10" t="s">
        <v>24</v>
      </c>
      <c r="G3" s="197" t="s">
        <v>219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45474</v>
      </c>
      <c r="H4" s="190"/>
    </row>
    <row r="5" spans="1:8" ht="34.9" customHeight="1">
      <c r="A5" s="187" t="s">
        <v>1</v>
      </c>
      <c r="B5" s="188"/>
      <c r="C5" s="187" t="s">
        <v>51</v>
      </c>
      <c r="D5" s="189"/>
      <c r="E5" s="188"/>
      <c r="F5" s="10" t="s">
        <v>26</v>
      </c>
      <c r="G5" s="190">
        <v>45474</v>
      </c>
      <c r="H5" s="190"/>
    </row>
    <row r="6" spans="1:8" ht="33" customHeight="1">
      <c r="A6" s="187" t="s">
        <v>2</v>
      </c>
      <c r="B6" s="188"/>
      <c r="C6" s="187">
        <v>98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81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1">
      <c r="A9" s="12">
        <v>1</v>
      </c>
      <c r="B9" s="11" t="s">
        <v>348</v>
      </c>
      <c r="C9" s="51"/>
      <c r="D9" s="13">
        <v>1</v>
      </c>
      <c r="E9" s="149">
        <v>65</v>
      </c>
      <c r="F9" s="149">
        <f>E9*D9</f>
        <v>65</v>
      </c>
      <c r="G9" s="14">
        <v>575</v>
      </c>
      <c r="H9" s="15">
        <f>G9*F9</f>
        <v>37375</v>
      </c>
    </row>
    <row r="10" spans="1:8" ht="35.25">
      <c r="A10" s="12">
        <v>2</v>
      </c>
      <c r="B10" s="11"/>
      <c r="C10" s="50"/>
      <c r="D10" s="13"/>
      <c r="E10" s="14">
        <v>0</v>
      </c>
      <c r="F10" s="14">
        <f>E10*D10</f>
        <v>0</v>
      </c>
      <c r="G10" s="14"/>
      <c r="H10" s="15">
        <f t="shared" ref="H10:H17" si="0">D10+F10-E10</f>
        <v>0</v>
      </c>
    </row>
    <row r="11" spans="1:8" ht="35.25">
      <c r="A11" s="12">
        <v>3</v>
      </c>
      <c r="B11" s="11"/>
      <c r="C11" s="16"/>
      <c r="D11" s="13"/>
      <c r="E11" s="14">
        <v>0</v>
      </c>
      <c r="F11" s="14">
        <v>0</v>
      </c>
      <c r="G11" s="14"/>
      <c r="H11" s="15">
        <f t="shared" si="0"/>
        <v>0</v>
      </c>
    </row>
    <row r="12" spans="1:8" ht="35.25">
      <c r="A12" s="12">
        <v>4</v>
      </c>
      <c r="B12" s="11"/>
      <c r="C12" s="6"/>
      <c r="D12" s="13"/>
      <c r="E12" s="14">
        <v>0</v>
      </c>
      <c r="F12" s="14">
        <v>0</v>
      </c>
      <c r="G12" s="14"/>
      <c r="H12" s="15">
        <f t="shared" si="0"/>
        <v>0</v>
      </c>
    </row>
    <row r="13" spans="1:8" ht="35.25">
      <c r="A13" s="12">
        <v>5</v>
      </c>
      <c r="B13" s="11"/>
      <c r="C13" s="6"/>
      <c r="D13" s="13"/>
      <c r="E13" s="14">
        <v>0</v>
      </c>
      <c r="F13" s="14">
        <v>0</v>
      </c>
      <c r="G13" s="14"/>
      <c r="H13" s="15">
        <f t="shared" si="0"/>
        <v>0</v>
      </c>
    </row>
    <row r="14" spans="1:8" ht="35.25">
      <c r="A14" s="12">
        <v>6</v>
      </c>
      <c r="E14" s="7">
        <v>0</v>
      </c>
      <c r="F14" s="7">
        <v>0</v>
      </c>
      <c r="G14" s="7"/>
      <c r="H14" s="15">
        <v>0</v>
      </c>
    </row>
    <row r="15" spans="1:8" ht="33" customHeight="1">
      <c r="A15" s="12">
        <v>7</v>
      </c>
      <c r="B15" s="11"/>
      <c r="C15" s="6"/>
      <c r="D15" s="13"/>
      <c r="E15" s="7">
        <v>0</v>
      </c>
      <c r="F15" s="7">
        <v>0</v>
      </c>
      <c r="G15" s="7"/>
      <c r="H15" s="7">
        <f t="shared" si="0"/>
        <v>0</v>
      </c>
    </row>
    <row r="16" spans="1:8" ht="33" customHeight="1">
      <c r="A16" s="12">
        <v>8</v>
      </c>
      <c r="B16" s="11"/>
      <c r="C16" s="6"/>
      <c r="D16" s="13"/>
      <c r="E16" s="7">
        <v>0</v>
      </c>
      <c r="F16" s="7">
        <v>0</v>
      </c>
      <c r="G16" s="7"/>
      <c r="H16" s="7">
        <f t="shared" si="0"/>
        <v>0</v>
      </c>
    </row>
    <row r="17" spans="1:8" ht="33" customHeight="1">
      <c r="A17" s="12">
        <v>9</v>
      </c>
      <c r="B17" s="11"/>
      <c r="C17" s="6"/>
      <c r="D17" s="13"/>
      <c r="E17" s="7">
        <v>0</v>
      </c>
      <c r="F17" s="7">
        <v>0</v>
      </c>
      <c r="G17" s="7"/>
      <c r="H17" s="7">
        <f t="shared" si="0"/>
        <v>0</v>
      </c>
    </row>
    <row r="18" spans="1:8" ht="33" customHeight="1">
      <c r="A18" s="2"/>
      <c r="B18" s="5"/>
      <c r="C18" s="6"/>
      <c r="D18" s="13"/>
      <c r="E18" s="7"/>
      <c r="F18" s="7"/>
      <c r="G18" s="7"/>
      <c r="H18" s="7"/>
    </row>
    <row r="19" spans="1:8" ht="33" customHeight="1">
      <c r="A19" s="2"/>
      <c r="B19" s="5"/>
      <c r="C19" s="6"/>
      <c r="D19" s="13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SUM(H9:H17)</f>
        <v>37375</v>
      </c>
    </row>
    <row r="21" spans="1:8" ht="33" customHeight="1">
      <c r="A21" s="211" t="s">
        <v>80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8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>
        <v>0</v>
      </c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v>35000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D7:F7"/>
    <mergeCell ref="A4:B4"/>
    <mergeCell ref="C4:E4"/>
    <mergeCell ref="G4:H4"/>
    <mergeCell ref="H1:H2"/>
    <mergeCell ref="B2:G2"/>
    <mergeCell ref="A3:B3"/>
    <mergeCell ref="C3:E3"/>
    <mergeCell ref="G3:H3"/>
    <mergeCell ref="A5:B5"/>
    <mergeCell ref="C5:E5"/>
    <mergeCell ref="G5:H5"/>
    <mergeCell ref="A6:B6"/>
    <mergeCell ref="C6:E6"/>
    <mergeCell ref="G6:H6"/>
    <mergeCell ref="G7:G8"/>
    <mergeCell ref="H7:H8"/>
    <mergeCell ref="A20:G20"/>
    <mergeCell ref="A21:A30"/>
    <mergeCell ref="C21:E21"/>
    <mergeCell ref="F21:H21"/>
    <mergeCell ref="C22:E22"/>
    <mergeCell ref="F22:H22"/>
    <mergeCell ref="C23:E23"/>
    <mergeCell ref="F23:H23"/>
    <mergeCell ref="A7:A8"/>
    <mergeCell ref="B7:B8"/>
    <mergeCell ref="C7:C8"/>
    <mergeCell ref="C24:E24"/>
    <mergeCell ref="F24:H24"/>
    <mergeCell ref="C25:E25"/>
    <mergeCell ref="F25:H25"/>
    <mergeCell ref="B29:H29"/>
    <mergeCell ref="B30:H30"/>
    <mergeCell ref="C26:E26"/>
    <mergeCell ref="F26:H26"/>
    <mergeCell ref="C27:E27"/>
    <mergeCell ref="F27:H27"/>
    <mergeCell ref="B28:H28"/>
  </mergeCells>
  <printOptions horizontalCentered="1" verticalCentered="1"/>
  <pageMargins left="0.25" right="0.25" top="0.75" bottom="0.75" header="0.3" footer="0.3"/>
  <pageSetup paperSize="9" scale="53" orientation="portrait" r:id="rId1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zoomScale="85" zoomScaleNormal="100" zoomScaleSheetLayoutView="85" workbookViewId="0">
      <selection activeCell="B9" sqref="B9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45420</v>
      </c>
      <c r="D3" s="195"/>
      <c r="E3" s="196"/>
      <c r="F3" s="10" t="s">
        <v>24</v>
      </c>
      <c r="G3" s="197" t="s">
        <v>45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45420</v>
      </c>
      <c r="H4" s="190"/>
    </row>
    <row r="5" spans="1:8" ht="34.9" customHeight="1">
      <c r="A5" s="187" t="s">
        <v>1</v>
      </c>
      <c r="B5" s="188"/>
      <c r="C5" s="187" t="s">
        <v>41</v>
      </c>
      <c r="D5" s="189"/>
      <c r="E5" s="188"/>
      <c r="F5" s="10" t="s">
        <v>26</v>
      </c>
      <c r="G5" s="190">
        <v>45420</v>
      </c>
      <c r="H5" s="190"/>
    </row>
    <row r="6" spans="1:8" ht="33" customHeight="1">
      <c r="A6" s="187" t="s">
        <v>2</v>
      </c>
      <c r="B6" s="188"/>
      <c r="C6" s="187">
        <v>53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51">
      <c r="A9" s="2">
        <v>1</v>
      </c>
      <c r="B9" s="11" t="s">
        <v>32</v>
      </c>
      <c r="C9" s="6"/>
      <c r="D9" s="7">
        <v>10</v>
      </c>
      <c r="E9" s="14">
        <v>20</v>
      </c>
      <c r="F9" s="14">
        <f>E9*D9</f>
        <v>200</v>
      </c>
      <c r="G9" s="14">
        <v>70</v>
      </c>
      <c r="H9" s="15">
        <f>G9*F9</f>
        <v>14000</v>
      </c>
    </row>
    <row r="10" spans="1:8" ht="35.25">
      <c r="A10" s="2">
        <v>2</v>
      </c>
      <c r="B10" s="11"/>
      <c r="C10" s="6"/>
      <c r="D10" s="7">
        <v>0</v>
      </c>
      <c r="E10" s="14"/>
      <c r="F10" s="14">
        <f t="shared" ref="F10:F11" si="0">E10*D10</f>
        <v>0</v>
      </c>
      <c r="G10" s="14"/>
      <c r="H10" s="15">
        <f>G10*F10</f>
        <v>0</v>
      </c>
    </row>
    <row r="11" spans="1:8" ht="35.25">
      <c r="A11" s="2">
        <v>3</v>
      </c>
      <c r="B11" s="11"/>
      <c r="C11" s="6"/>
      <c r="D11" s="7">
        <v>0</v>
      </c>
      <c r="E11" s="14"/>
      <c r="F11" s="14">
        <f t="shared" si="0"/>
        <v>0</v>
      </c>
      <c r="G11" s="14"/>
      <c r="H11" s="15">
        <f>G11*F11</f>
        <v>0</v>
      </c>
    </row>
    <row r="12" spans="1:8" ht="33" customHeight="1">
      <c r="A12" s="2"/>
      <c r="B12" s="5"/>
      <c r="C12" s="6"/>
      <c r="D12" s="7"/>
      <c r="E12" s="7"/>
      <c r="F12" s="7"/>
      <c r="G12" s="7"/>
      <c r="H12" s="7"/>
    </row>
    <row r="13" spans="1:8" ht="33" customHeight="1">
      <c r="A13" s="2"/>
      <c r="B13" s="5"/>
      <c r="C13" s="6"/>
      <c r="D13" s="7"/>
      <c r="E13" s="7"/>
      <c r="F13" s="7"/>
      <c r="G13" s="7"/>
      <c r="H13" s="7"/>
    </row>
    <row r="14" spans="1:8" ht="33" customHeight="1">
      <c r="A14" s="2"/>
      <c r="B14" s="5"/>
      <c r="C14" s="6"/>
      <c r="D14" s="7"/>
      <c r="E14" s="7"/>
      <c r="F14" s="7"/>
      <c r="G14" s="7"/>
      <c r="H14" s="7"/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08" t="s">
        <v>16</v>
      </c>
      <c r="B19" s="209"/>
      <c r="C19" s="209"/>
      <c r="D19" s="209"/>
      <c r="E19" s="209"/>
      <c r="F19" s="209"/>
      <c r="G19" s="210"/>
      <c r="H19" s="8">
        <f>SUM(H9:H18)</f>
        <v>14000</v>
      </c>
    </row>
    <row r="20" spans="1:8" ht="33" customHeight="1">
      <c r="A20" s="227" t="s">
        <v>45</v>
      </c>
      <c r="B20" s="4" t="s">
        <v>7</v>
      </c>
      <c r="C20" s="212"/>
      <c r="D20" s="201"/>
      <c r="E20" s="201"/>
      <c r="F20" s="198" t="s">
        <v>21</v>
      </c>
      <c r="G20" s="198"/>
      <c r="H20" s="199"/>
    </row>
    <row r="21" spans="1:8" ht="33" customHeight="1">
      <c r="A21" s="227"/>
      <c r="B21" s="4" t="s">
        <v>8</v>
      </c>
      <c r="C21" s="200">
        <f>C20*0%</f>
        <v>0</v>
      </c>
      <c r="D21" s="201"/>
      <c r="E21" s="201"/>
      <c r="F21" s="198" t="s">
        <v>21</v>
      </c>
      <c r="G21" s="198"/>
      <c r="H21" s="199"/>
    </row>
    <row r="22" spans="1:8" ht="33" customHeight="1">
      <c r="A22" s="227"/>
      <c r="B22" s="4" t="s">
        <v>9</v>
      </c>
      <c r="C22" s="200">
        <f>C20*0%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27"/>
      <c r="B23" s="4" t="s">
        <v>10</v>
      </c>
      <c r="C23" s="200">
        <f>C20*0%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27"/>
      <c r="B24" s="4" t="s">
        <v>11</v>
      </c>
      <c r="C24" s="200"/>
      <c r="D24" s="201"/>
      <c r="E24" s="201"/>
      <c r="F24" s="198" t="s">
        <v>21</v>
      </c>
      <c r="G24" s="198"/>
      <c r="H24" s="199"/>
    </row>
    <row r="25" spans="1:8" ht="33" customHeight="1">
      <c r="A25" s="227"/>
      <c r="B25" s="4" t="s">
        <v>12</v>
      </c>
      <c r="C25" s="200">
        <f>'مستخلص (52)'!C20:E20</f>
        <v>0</v>
      </c>
      <c r="D25" s="201"/>
      <c r="E25" s="201"/>
      <c r="F25" s="198" t="s">
        <v>21</v>
      </c>
      <c r="G25" s="198"/>
      <c r="H25" s="199"/>
    </row>
    <row r="26" spans="1:8" ht="33" customHeight="1">
      <c r="A26" s="227"/>
      <c r="B26" s="4" t="s">
        <v>13</v>
      </c>
      <c r="C26" s="200">
        <f>H19-C21-C23-C22</f>
        <v>14000</v>
      </c>
      <c r="D26" s="201"/>
      <c r="E26" s="201"/>
      <c r="F26" s="198" t="s">
        <v>21</v>
      </c>
      <c r="G26" s="198"/>
      <c r="H26" s="199"/>
    </row>
    <row r="27" spans="1:8" ht="33" customHeight="1">
      <c r="A27" s="227"/>
      <c r="B27" s="213" t="s">
        <v>17</v>
      </c>
      <c r="C27" s="213"/>
      <c r="D27" s="213"/>
      <c r="E27" s="213"/>
      <c r="F27" s="213"/>
      <c r="G27" s="213"/>
      <c r="H27" s="213"/>
    </row>
    <row r="28" spans="1:8" ht="99.6" customHeight="1">
      <c r="A28" s="227"/>
      <c r="B28" s="214" t="s">
        <v>18</v>
      </c>
      <c r="C28" s="214"/>
      <c r="D28" s="214"/>
      <c r="E28" s="214"/>
      <c r="F28" s="214"/>
      <c r="G28" s="214"/>
      <c r="H28" s="214"/>
    </row>
    <row r="29" spans="1:8" ht="90" customHeight="1">
      <c r="A29" s="227"/>
      <c r="B29" s="214" t="s">
        <v>30</v>
      </c>
      <c r="C29" s="214"/>
      <c r="D29" s="214"/>
      <c r="E29" s="214"/>
      <c r="F29" s="214"/>
      <c r="G29" s="214"/>
      <c r="H29" s="214"/>
    </row>
    <row r="30" spans="1:8" ht="33" customHeight="1">
      <c r="A30" s="3"/>
      <c r="B30" s="3"/>
      <c r="C30" s="3"/>
      <c r="D30" s="3"/>
      <c r="E30" s="3"/>
      <c r="F30" s="3"/>
      <c r="G30" s="3"/>
      <c r="H30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4:H24"/>
    <mergeCell ref="C25:E2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5:H25"/>
    <mergeCell ref="C26:E26"/>
    <mergeCell ref="F26:H26"/>
    <mergeCell ref="A19:G19"/>
    <mergeCell ref="A20:A29"/>
    <mergeCell ref="C20:E20"/>
    <mergeCell ref="F20:H20"/>
    <mergeCell ref="C21:E21"/>
    <mergeCell ref="F21:H21"/>
    <mergeCell ref="C22:E22"/>
    <mergeCell ref="F22:H22"/>
    <mergeCell ref="C23:E23"/>
    <mergeCell ref="B27:H27"/>
    <mergeCell ref="B28:H28"/>
    <mergeCell ref="B29:H29"/>
    <mergeCell ref="F23:H23"/>
    <mergeCell ref="C24:E24"/>
  </mergeCells>
  <pageMargins left="0.25" right="0.25" top="0.75" bottom="0.75" header="0.3" footer="0.3"/>
  <pageSetup paperSize="9" scale="55" orientation="portrait" r:id="rId1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topLeftCell="A10" zoomScale="70" zoomScaleNormal="100" zoomScaleSheetLayoutView="70" workbookViewId="0">
      <selection activeCell="H9" sqref="H9:H11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45418</v>
      </c>
      <c r="D3" s="195"/>
      <c r="E3" s="196"/>
      <c r="F3" s="10" t="s">
        <v>24</v>
      </c>
      <c r="G3" s="197" t="s">
        <v>172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45418</v>
      </c>
      <c r="H4" s="190"/>
    </row>
    <row r="5" spans="1:8" ht="34.9" customHeight="1">
      <c r="A5" s="187" t="s">
        <v>1</v>
      </c>
      <c r="B5" s="188"/>
      <c r="C5" s="187" t="s">
        <v>171</v>
      </c>
      <c r="D5" s="189"/>
      <c r="E5" s="188"/>
      <c r="F5" s="10" t="s">
        <v>26</v>
      </c>
      <c r="G5" s="190">
        <v>45418</v>
      </c>
      <c r="H5" s="190"/>
    </row>
    <row r="6" spans="1:8" ht="33" customHeight="1">
      <c r="A6" s="187" t="s">
        <v>2</v>
      </c>
      <c r="B6" s="188"/>
      <c r="C6" s="187">
        <v>52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76.5">
      <c r="A9" s="2">
        <v>1</v>
      </c>
      <c r="B9" s="11" t="s">
        <v>174</v>
      </c>
      <c r="C9" s="6" t="s">
        <v>20</v>
      </c>
      <c r="D9" s="156">
        <v>100.8</v>
      </c>
      <c r="E9" s="149">
        <v>0.3</v>
      </c>
      <c r="F9" s="149">
        <f>E9*D9</f>
        <v>30.24</v>
      </c>
      <c r="G9" s="14">
        <v>575</v>
      </c>
      <c r="H9" s="15">
        <f>G9*F9</f>
        <v>17388</v>
      </c>
    </row>
    <row r="10" spans="1:8" ht="76.5">
      <c r="A10" s="2">
        <v>2</v>
      </c>
      <c r="B10" s="11" t="s">
        <v>175</v>
      </c>
      <c r="C10" s="6" t="s">
        <v>20</v>
      </c>
      <c r="D10" s="156">
        <v>36</v>
      </c>
      <c r="E10" s="149">
        <v>0.4</v>
      </c>
      <c r="F10" s="149">
        <f t="shared" ref="F10:F11" si="0">E10*D10</f>
        <v>14.4</v>
      </c>
      <c r="G10" s="14">
        <v>575</v>
      </c>
      <c r="H10" s="15">
        <f>G10*F10</f>
        <v>8280</v>
      </c>
    </row>
    <row r="11" spans="1:8" ht="76.5">
      <c r="A11" s="2">
        <v>3</v>
      </c>
      <c r="B11" s="11" t="s">
        <v>176</v>
      </c>
      <c r="C11" s="6" t="s">
        <v>20</v>
      </c>
      <c r="D11" s="156">
        <v>58.8</v>
      </c>
      <c r="E11" s="149">
        <v>0.3</v>
      </c>
      <c r="F11" s="149">
        <f t="shared" si="0"/>
        <v>17.639999999999997</v>
      </c>
      <c r="G11" s="14">
        <v>240</v>
      </c>
      <c r="H11" s="15">
        <f>G11*F11</f>
        <v>4233.5999999999995</v>
      </c>
    </row>
    <row r="12" spans="1:8" ht="33" customHeight="1">
      <c r="A12" s="2"/>
      <c r="B12" s="5"/>
      <c r="C12" s="6"/>
      <c r="D12" s="7"/>
      <c r="E12" s="7"/>
      <c r="F12" s="7"/>
      <c r="G12" s="7"/>
      <c r="H12" s="7"/>
    </row>
    <row r="13" spans="1:8" ht="33" customHeight="1">
      <c r="A13" s="2"/>
      <c r="B13" s="5"/>
      <c r="C13" s="6"/>
      <c r="D13" s="7"/>
      <c r="E13" s="7"/>
      <c r="F13" s="7"/>
      <c r="G13" s="7"/>
      <c r="H13" s="7"/>
    </row>
    <row r="14" spans="1:8" ht="33" customHeight="1">
      <c r="A14" s="2"/>
      <c r="B14" s="5"/>
      <c r="C14" s="6"/>
      <c r="D14" s="7"/>
      <c r="E14" s="7"/>
      <c r="F14" s="7"/>
      <c r="G14" s="7"/>
      <c r="H14" s="7"/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08" t="s">
        <v>16</v>
      </c>
      <c r="B19" s="209"/>
      <c r="C19" s="209"/>
      <c r="D19" s="209"/>
      <c r="E19" s="209"/>
      <c r="F19" s="209"/>
      <c r="G19" s="210"/>
      <c r="H19" s="150">
        <f>SUM(H9:H18)</f>
        <v>29901.599999999999</v>
      </c>
    </row>
    <row r="20" spans="1:8" ht="33" customHeight="1">
      <c r="A20" s="228" t="str">
        <f>G3</f>
        <v>اعمال خرسانات</v>
      </c>
      <c r="B20" s="4" t="s">
        <v>7</v>
      </c>
      <c r="C20" s="212"/>
      <c r="D20" s="201"/>
      <c r="E20" s="201"/>
      <c r="F20" s="198" t="s">
        <v>21</v>
      </c>
      <c r="G20" s="198"/>
      <c r="H20" s="199"/>
    </row>
    <row r="21" spans="1:8" ht="33" customHeight="1">
      <c r="A21" s="228"/>
      <c r="B21" s="4" t="s">
        <v>8</v>
      </c>
      <c r="C21" s="200">
        <v>4901.6000000000004</v>
      </c>
      <c r="D21" s="201"/>
      <c r="E21" s="201"/>
      <c r="F21" s="198" t="s">
        <v>21</v>
      </c>
      <c r="G21" s="198"/>
      <c r="H21" s="199"/>
    </row>
    <row r="22" spans="1:8" ht="33" customHeight="1">
      <c r="A22" s="228"/>
      <c r="B22" s="4" t="s">
        <v>9</v>
      </c>
      <c r="C22" s="200">
        <f>C20*0%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28"/>
      <c r="B23" s="4" t="s">
        <v>10</v>
      </c>
      <c r="C23" s="200">
        <f>C20*0%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28"/>
      <c r="B24" s="4" t="s">
        <v>11</v>
      </c>
      <c r="C24" s="200"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28"/>
      <c r="B25" s="4" t="s">
        <v>12</v>
      </c>
      <c r="C25" s="200">
        <v>0</v>
      </c>
      <c r="D25" s="201"/>
      <c r="E25" s="201"/>
      <c r="F25" s="198" t="s">
        <v>21</v>
      </c>
      <c r="G25" s="198"/>
      <c r="H25" s="199"/>
    </row>
    <row r="26" spans="1:8" ht="33" customHeight="1">
      <c r="A26" s="228"/>
      <c r="B26" s="4" t="s">
        <v>13</v>
      </c>
      <c r="C26" s="200">
        <f>H19-C21-C22-C23-C24-C25</f>
        <v>25000</v>
      </c>
      <c r="D26" s="201"/>
      <c r="E26" s="201"/>
      <c r="F26" s="198" t="s">
        <v>21</v>
      </c>
      <c r="G26" s="198"/>
      <c r="H26" s="199"/>
    </row>
    <row r="27" spans="1:8" ht="33" customHeight="1">
      <c r="A27" s="228"/>
      <c r="B27" s="213" t="s">
        <v>17</v>
      </c>
      <c r="C27" s="213"/>
      <c r="D27" s="213"/>
      <c r="E27" s="213"/>
      <c r="F27" s="213"/>
      <c r="G27" s="213"/>
      <c r="H27" s="213"/>
    </row>
    <row r="28" spans="1:8" ht="99.6" customHeight="1">
      <c r="A28" s="228"/>
      <c r="B28" s="214" t="s">
        <v>18</v>
      </c>
      <c r="C28" s="214"/>
      <c r="D28" s="214"/>
      <c r="E28" s="214"/>
      <c r="F28" s="214"/>
      <c r="G28" s="214"/>
      <c r="H28" s="214"/>
    </row>
    <row r="29" spans="1:8" ht="90" customHeight="1">
      <c r="A29" s="228"/>
      <c r="B29" s="214" t="s">
        <v>30</v>
      </c>
      <c r="C29" s="214"/>
      <c r="D29" s="214"/>
      <c r="E29" s="214"/>
      <c r="F29" s="214"/>
      <c r="G29" s="214"/>
      <c r="H29" s="214"/>
    </row>
    <row r="30" spans="1:8" ht="33" customHeight="1">
      <c r="A30" s="3" t="s">
        <v>177</v>
      </c>
      <c r="B30" s="3"/>
      <c r="C30" s="3"/>
      <c r="D30" s="3"/>
      <c r="E30" s="3"/>
      <c r="F30" s="3"/>
      <c r="G30" s="3"/>
      <c r="H30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4:H24"/>
    <mergeCell ref="C25:E25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5:H25"/>
    <mergeCell ref="C26:E26"/>
    <mergeCell ref="F26:H26"/>
    <mergeCell ref="A19:G19"/>
    <mergeCell ref="A20:A29"/>
    <mergeCell ref="C20:E20"/>
    <mergeCell ref="F20:H20"/>
    <mergeCell ref="C21:E21"/>
    <mergeCell ref="F21:H21"/>
    <mergeCell ref="C22:E22"/>
    <mergeCell ref="F22:H22"/>
    <mergeCell ref="C23:E23"/>
    <mergeCell ref="F23:H23"/>
    <mergeCell ref="B27:H27"/>
    <mergeCell ref="B28:H28"/>
    <mergeCell ref="B29:H29"/>
    <mergeCell ref="C24:E24"/>
  </mergeCells>
  <pageMargins left="0.25" right="0.25" top="0.75" bottom="0.75" header="0.3" footer="0.3"/>
  <pageSetup paperSize="9" scale="55" orientation="portrait" r:id="rId1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rightToLeft="1" view="pageBreakPreview" zoomScale="70" zoomScaleNormal="100" zoomScaleSheetLayoutView="70" workbookViewId="0">
      <selection activeCell="D11" sqref="D11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45418</v>
      </c>
      <c r="D3" s="195"/>
      <c r="E3" s="196"/>
      <c r="F3" s="10" t="s">
        <v>24</v>
      </c>
      <c r="G3" s="197" t="s">
        <v>172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45418</v>
      </c>
      <c r="H4" s="190"/>
    </row>
    <row r="5" spans="1:8" ht="34.9" customHeight="1">
      <c r="A5" s="187" t="s">
        <v>1</v>
      </c>
      <c r="B5" s="188"/>
      <c r="C5" s="187" t="s">
        <v>171</v>
      </c>
      <c r="D5" s="189"/>
      <c r="E5" s="188"/>
      <c r="F5" s="10" t="s">
        <v>26</v>
      </c>
      <c r="G5" s="190">
        <v>45418</v>
      </c>
      <c r="H5" s="190"/>
    </row>
    <row r="6" spans="1:8" ht="33" customHeight="1">
      <c r="A6" s="187" t="s">
        <v>2</v>
      </c>
      <c r="B6" s="188"/>
      <c r="C6" s="187">
        <v>51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35.25">
      <c r="A9" s="2">
        <v>1</v>
      </c>
      <c r="B9" s="11" t="s">
        <v>173</v>
      </c>
      <c r="C9" s="6"/>
      <c r="D9" s="14">
        <v>0</v>
      </c>
      <c r="E9" s="14">
        <v>1</v>
      </c>
      <c r="F9" s="14">
        <f>E9+D9</f>
        <v>1</v>
      </c>
      <c r="G9" s="14">
        <v>50000</v>
      </c>
      <c r="H9" s="15">
        <f>G9*F9</f>
        <v>50000</v>
      </c>
    </row>
    <row r="10" spans="1:8" ht="35.25">
      <c r="A10" s="2">
        <v>2</v>
      </c>
      <c r="B10" s="11"/>
      <c r="C10" s="6"/>
      <c r="D10" s="14">
        <v>0</v>
      </c>
      <c r="E10" s="14">
        <v>0</v>
      </c>
      <c r="F10" s="14">
        <f>E10+D10</f>
        <v>0</v>
      </c>
      <c r="G10" s="14"/>
      <c r="H10" s="15">
        <f>G10*F10</f>
        <v>0</v>
      </c>
    </row>
    <row r="11" spans="1:8" ht="35.25">
      <c r="A11" s="2">
        <v>3</v>
      </c>
      <c r="B11" s="11"/>
      <c r="C11" s="6"/>
      <c r="D11" s="14">
        <v>0</v>
      </c>
      <c r="E11" s="14">
        <v>0</v>
      </c>
      <c r="F11" s="14">
        <f>E11+D11</f>
        <v>0</v>
      </c>
      <c r="G11" s="14"/>
      <c r="H11" s="15">
        <f>G11*F11</f>
        <v>0</v>
      </c>
    </row>
    <row r="12" spans="1:8" ht="33" customHeight="1">
      <c r="A12" s="2"/>
      <c r="B12" s="5"/>
      <c r="C12" s="6"/>
      <c r="D12" s="7"/>
      <c r="E12" s="7"/>
      <c r="F12" s="7"/>
      <c r="G12" s="7"/>
      <c r="H12" s="7"/>
    </row>
    <row r="13" spans="1:8" ht="33" customHeight="1">
      <c r="A13" s="2"/>
      <c r="B13" s="5"/>
      <c r="C13" s="6"/>
      <c r="D13" s="7"/>
      <c r="E13" s="7"/>
      <c r="F13" s="7"/>
      <c r="G13" s="7"/>
      <c r="H13" s="7"/>
    </row>
    <row r="14" spans="1:8" ht="33" customHeight="1">
      <c r="A14" s="2"/>
      <c r="B14" s="5"/>
      <c r="C14" s="6"/>
      <c r="D14" s="7"/>
      <c r="E14" s="7"/>
      <c r="F14" s="7"/>
      <c r="G14" s="7"/>
      <c r="H14" s="7"/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08" t="s">
        <v>16</v>
      </c>
      <c r="B19" s="209"/>
      <c r="C19" s="209"/>
      <c r="D19" s="209"/>
      <c r="E19" s="209"/>
      <c r="F19" s="209"/>
      <c r="G19" s="210"/>
      <c r="H19" s="8">
        <f>SUM(H9:H18)</f>
        <v>50000</v>
      </c>
    </row>
    <row r="20" spans="1:8" ht="33" customHeight="1">
      <c r="A20" s="229" t="str">
        <f>G3</f>
        <v>اعمال خرسانات</v>
      </c>
      <c r="B20" s="4" t="s">
        <v>31</v>
      </c>
      <c r="C20" s="212">
        <f>H19</f>
        <v>50000</v>
      </c>
      <c r="D20" s="201"/>
      <c r="E20" s="201"/>
      <c r="F20" s="198" t="s">
        <v>21</v>
      </c>
      <c r="G20" s="198"/>
      <c r="H20" s="199"/>
    </row>
    <row r="21" spans="1:8" ht="33" customHeight="1">
      <c r="A21" s="229"/>
      <c r="B21" s="4" t="s">
        <v>8</v>
      </c>
      <c r="C21" s="200">
        <f>C20*0%</f>
        <v>0</v>
      </c>
      <c r="D21" s="201"/>
      <c r="E21" s="201"/>
      <c r="F21" s="198" t="s">
        <v>21</v>
      </c>
      <c r="G21" s="198"/>
      <c r="H21" s="199"/>
    </row>
    <row r="22" spans="1:8" ht="33" customHeight="1">
      <c r="A22" s="229"/>
      <c r="B22" s="4" t="s">
        <v>9</v>
      </c>
      <c r="C22" s="200">
        <f>C20*0%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29"/>
      <c r="B23" s="4" t="s">
        <v>10</v>
      </c>
      <c r="C23" s="200">
        <f>C20*0%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29"/>
      <c r="B24" s="4" t="s">
        <v>11</v>
      </c>
      <c r="C24" s="200"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29"/>
      <c r="B25" s="4" t="s">
        <v>12</v>
      </c>
      <c r="C25" s="200">
        <v>0</v>
      </c>
      <c r="D25" s="201"/>
      <c r="E25" s="201"/>
      <c r="F25" s="198" t="s">
        <v>21</v>
      </c>
      <c r="G25" s="198"/>
      <c r="H25" s="199"/>
    </row>
    <row r="26" spans="1:8" ht="33" customHeight="1">
      <c r="A26" s="229"/>
      <c r="B26" s="4" t="s">
        <v>13</v>
      </c>
      <c r="C26" s="200">
        <f>C20-C21-C22-C23-C24-C25</f>
        <v>50000</v>
      </c>
      <c r="D26" s="201"/>
      <c r="E26" s="201"/>
      <c r="F26" s="198" t="s">
        <v>21</v>
      </c>
      <c r="G26" s="198"/>
      <c r="H26" s="199"/>
    </row>
    <row r="27" spans="1:8" ht="33" customHeight="1">
      <c r="A27" s="229"/>
      <c r="B27" s="213" t="s">
        <v>17</v>
      </c>
      <c r="C27" s="213"/>
      <c r="D27" s="213"/>
      <c r="E27" s="213"/>
      <c r="F27" s="213"/>
      <c r="G27" s="213"/>
      <c r="H27" s="213"/>
    </row>
    <row r="28" spans="1:8" ht="99.6" customHeight="1">
      <c r="A28" s="229"/>
      <c r="B28" s="214" t="s">
        <v>18</v>
      </c>
      <c r="C28" s="214"/>
      <c r="D28" s="214"/>
      <c r="E28" s="214"/>
      <c r="F28" s="214"/>
      <c r="G28" s="214"/>
      <c r="H28" s="214"/>
    </row>
    <row r="29" spans="1:8" ht="90" customHeight="1">
      <c r="A29" s="229"/>
      <c r="B29" s="214" t="s">
        <v>30</v>
      </c>
      <c r="C29" s="214"/>
      <c r="D29" s="214"/>
      <c r="E29" s="214"/>
      <c r="F29" s="214"/>
      <c r="G29" s="214"/>
      <c r="H29" s="214"/>
    </row>
    <row r="30" spans="1:8" ht="33" customHeight="1">
      <c r="A30" s="3"/>
      <c r="B30" s="3"/>
      <c r="C30" s="3"/>
      <c r="D30" s="3"/>
      <c r="E30" s="3"/>
      <c r="F30" s="3"/>
      <c r="G30" s="3"/>
      <c r="H30" s="3"/>
    </row>
  </sheetData>
  <mergeCells count="39">
    <mergeCell ref="C7:C8"/>
    <mergeCell ref="G7:G8"/>
    <mergeCell ref="C25:E25"/>
    <mergeCell ref="F25:H25"/>
    <mergeCell ref="F22:H22"/>
    <mergeCell ref="C23:E23"/>
    <mergeCell ref="F23:H23"/>
    <mergeCell ref="C24:E24"/>
    <mergeCell ref="F24:H24"/>
    <mergeCell ref="H7:H8"/>
    <mergeCell ref="A19:G19"/>
    <mergeCell ref="D7:F7"/>
    <mergeCell ref="B2:G2"/>
    <mergeCell ref="H1:H2"/>
    <mergeCell ref="A3:B3"/>
    <mergeCell ref="A4:B4"/>
    <mergeCell ref="A5:B5"/>
    <mergeCell ref="C4:E4"/>
    <mergeCell ref="C5:E5"/>
    <mergeCell ref="C3:E3"/>
    <mergeCell ref="G3:H3"/>
    <mergeCell ref="G4:H4"/>
    <mergeCell ref="G5:H5"/>
    <mergeCell ref="A6:B6"/>
    <mergeCell ref="A20:A29"/>
    <mergeCell ref="B28:H28"/>
    <mergeCell ref="B29:H29"/>
    <mergeCell ref="B27:H27"/>
    <mergeCell ref="C22:E22"/>
    <mergeCell ref="C20:E20"/>
    <mergeCell ref="F20:H20"/>
    <mergeCell ref="C21:E21"/>
    <mergeCell ref="F21:H21"/>
    <mergeCell ref="C26:E26"/>
    <mergeCell ref="F26:H26"/>
    <mergeCell ref="C6:E6"/>
    <mergeCell ref="G6:H6"/>
    <mergeCell ref="A7:A8"/>
    <mergeCell ref="B7:B8"/>
  </mergeCells>
  <phoneticPr fontId="15" type="noConversion"/>
  <pageMargins left="0.25" right="0.25" top="0.75" bottom="0.75" header="0.3" footer="0.3"/>
  <pageSetup paperSize="9" scale="55" orientation="portrait" r:id="rId1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0"/>
  <sheetViews>
    <sheetView rightToLeft="1" view="pageBreakPreview" zoomScale="115" zoomScaleNormal="175" zoomScaleSheetLayoutView="115" workbookViewId="0">
      <selection activeCell="C26" sqref="C26"/>
    </sheetView>
  </sheetViews>
  <sheetFormatPr defaultRowHeight="15"/>
  <cols>
    <col min="1" max="1" width="3" customWidth="1"/>
    <col min="2" max="2" width="7.5703125" customWidth="1"/>
    <col min="3" max="3" width="48.42578125" customWidth="1"/>
    <col min="4" max="4" width="19.7109375" bestFit="1" customWidth="1"/>
    <col min="5" max="5" width="18.42578125" bestFit="1" customWidth="1"/>
    <col min="6" max="6" width="21.85546875" customWidth="1"/>
    <col min="7" max="7" width="17.85546875" customWidth="1"/>
  </cols>
  <sheetData>
    <row r="1" spans="2:12" ht="14.45" customHeight="1">
      <c r="B1" s="230" t="s">
        <v>73</v>
      </c>
      <c r="C1" s="231"/>
      <c r="D1" s="231"/>
      <c r="E1" s="232"/>
      <c r="F1" s="22"/>
      <c r="G1" s="22"/>
      <c r="H1" s="20"/>
      <c r="I1" s="20"/>
      <c r="J1" s="20"/>
      <c r="K1" s="20"/>
      <c r="L1" s="20"/>
    </row>
    <row r="2" spans="2:12" ht="14.45" customHeight="1">
      <c r="B2" s="233"/>
      <c r="C2" s="234"/>
      <c r="D2" s="234"/>
      <c r="E2" s="235"/>
      <c r="F2" s="22"/>
      <c r="G2" s="22"/>
      <c r="H2" s="20"/>
      <c r="I2" s="20"/>
      <c r="J2" s="20"/>
      <c r="K2" s="20"/>
      <c r="L2" s="20"/>
    </row>
    <row r="3" spans="2:12" ht="21">
      <c r="B3" s="29" t="s">
        <v>74</v>
      </c>
      <c r="C3" s="28" t="s">
        <v>75</v>
      </c>
      <c r="D3" s="28" t="s">
        <v>76</v>
      </c>
      <c r="E3" s="30" t="s">
        <v>77</v>
      </c>
      <c r="F3" s="26"/>
    </row>
    <row r="4" spans="2:12" ht="23.25">
      <c r="B4" s="24">
        <v>1</v>
      </c>
      <c r="C4" s="25"/>
      <c r="D4" s="21"/>
      <c r="E4" s="31"/>
      <c r="F4" s="23"/>
    </row>
    <row r="5" spans="2:12" ht="23.25">
      <c r="B5" s="24">
        <v>2</v>
      </c>
      <c r="C5" s="25"/>
      <c r="D5" s="25"/>
      <c r="E5" s="32"/>
      <c r="F5" s="23"/>
    </row>
    <row r="6" spans="2:12" ht="23.25">
      <c r="B6" s="24">
        <v>3</v>
      </c>
      <c r="C6" s="25"/>
      <c r="D6" s="25"/>
      <c r="E6" s="32"/>
      <c r="F6" s="23"/>
    </row>
    <row r="7" spans="2:12" ht="23.25">
      <c r="B7" s="24">
        <v>4</v>
      </c>
      <c r="C7" s="25"/>
      <c r="D7" s="25"/>
      <c r="E7" s="32"/>
      <c r="F7" s="23"/>
    </row>
    <row r="8" spans="2:12" ht="23.25">
      <c r="B8" s="24">
        <v>5</v>
      </c>
      <c r="C8" s="25"/>
      <c r="D8" s="25"/>
      <c r="E8" s="32"/>
      <c r="F8" s="23"/>
    </row>
    <row r="9" spans="2:12" ht="23.25">
      <c r="B9" s="24">
        <v>6</v>
      </c>
      <c r="C9" s="25"/>
      <c r="D9" s="25"/>
      <c r="E9" s="32"/>
      <c r="F9" s="23"/>
    </row>
    <row r="10" spans="2:12" ht="23.25">
      <c r="B10" s="24">
        <v>7</v>
      </c>
      <c r="C10" s="25"/>
      <c r="D10" s="25"/>
      <c r="E10" s="32"/>
      <c r="F10" s="23"/>
    </row>
    <row r="11" spans="2:12" ht="23.25">
      <c r="B11" s="24">
        <v>8</v>
      </c>
      <c r="C11" s="25"/>
      <c r="D11" s="25"/>
      <c r="E11" s="32"/>
      <c r="F11" s="23"/>
    </row>
    <row r="12" spans="2:12" ht="23.25">
      <c r="B12" s="24">
        <v>9</v>
      </c>
      <c r="C12" s="25"/>
      <c r="D12" s="25"/>
      <c r="E12" s="32"/>
      <c r="F12" s="23"/>
    </row>
    <row r="13" spans="2:12" ht="23.25">
      <c r="B13" s="24">
        <v>10</v>
      </c>
      <c r="C13" s="25"/>
      <c r="D13" s="25"/>
      <c r="E13" s="32"/>
      <c r="F13" s="23"/>
    </row>
    <row r="14" spans="2:12" ht="23.25">
      <c r="B14" s="24">
        <v>11</v>
      </c>
      <c r="C14" s="25"/>
      <c r="D14" s="25"/>
      <c r="E14" s="32"/>
      <c r="F14" s="23"/>
    </row>
    <row r="15" spans="2:12" ht="23.25">
      <c r="B15" s="24">
        <v>12</v>
      </c>
      <c r="C15" s="25"/>
      <c r="D15" s="25"/>
      <c r="E15" s="32"/>
      <c r="F15" s="23"/>
    </row>
    <row r="16" spans="2:12" ht="23.25">
      <c r="B16" s="24">
        <v>13</v>
      </c>
      <c r="C16" s="25"/>
      <c r="D16" s="25"/>
      <c r="E16" s="32"/>
      <c r="F16" s="23"/>
    </row>
    <row r="17" spans="2:6" ht="23.25">
      <c r="B17" s="24">
        <v>14</v>
      </c>
      <c r="C17" s="25"/>
      <c r="D17" s="25"/>
      <c r="E17" s="32"/>
      <c r="F17" s="23"/>
    </row>
    <row r="18" spans="2:6" ht="23.25">
      <c r="B18" s="24">
        <v>15</v>
      </c>
      <c r="C18" s="25"/>
      <c r="D18" s="25"/>
      <c r="E18" s="32"/>
      <c r="F18" s="23"/>
    </row>
    <row r="19" spans="2:6" ht="23.25">
      <c r="B19" s="24">
        <v>16</v>
      </c>
      <c r="C19" s="25"/>
      <c r="D19" s="25"/>
      <c r="E19" s="32"/>
      <c r="F19" s="23"/>
    </row>
    <row r="20" spans="2:6" ht="23.25">
      <c r="B20" s="24">
        <v>17</v>
      </c>
      <c r="C20" s="25"/>
      <c r="D20" s="25"/>
      <c r="E20" s="32"/>
      <c r="F20" s="23"/>
    </row>
    <row r="21" spans="2:6" ht="23.25">
      <c r="B21" s="24">
        <v>18</v>
      </c>
      <c r="C21" s="25"/>
      <c r="D21" s="25"/>
      <c r="E21" s="32"/>
      <c r="F21" s="23"/>
    </row>
    <row r="22" spans="2:6" ht="23.25">
      <c r="B22" s="24">
        <v>19</v>
      </c>
      <c r="C22" s="25"/>
      <c r="D22" s="25"/>
      <c r="E22" s="32"/>
      <c r="F22" s="23"/>
    </row>
    <row r="23" spans="2:6" ht="23.25">
      <c r="B23" s="24">
        <v>20</v>
      </c>
      <c r="C23" s="25"/>
      <c r="D23" s="25"/>
      <c r="E23" s="32"/>
      <c r="F23" s="23"/>
    </row>
    <row r="24" spans="2:6" ht="23.25">
      <c r="B24" s="24">
        <v>21</v>
      </c>
      <c r="C24" s="25"/>
      <c r="D24" s="25"/>
      <c r="E24" s="32"/>
      <c r="F24" s="23"/>
    </row>
    <row r="25" spans="2:6" ht="23.25">
      <c r="B25" s="24">
        <v>22</v>
      </c>
      <c r="C25" s="25"/>
      <c r="D25" s="25"/>
      <c r="E25" s="32"/>
      <c r="F25" s="23"/>
    </row>
    <row r="26" spans="2:6" ht="23.25">
      <c r="B26" s="24">
        <v>23</v>
      </c>
      <c r="C26" s="25"/>
      <c r="D26" s="25"/>
      <c r="E26" s="32"/>
      <c r="F26" s="23"/>
    </row>
    <row r="27" spans="2:6" ht="23.25">
      <c r="B27" s="24">
        <v>24</v>
      </c>
      <c r="C27" s="33"/>
      <c r="D27" s="33"/>
      <c r="E27" s="34"/>
      <c r="F27" s="23"/>
    </row>
    <row r="28" spans="2:6" ht="23.25">
      <c r="B28" s="24">
        <v>25</v>
      </c>
      <c r="C28" s="33"/>
      <c r="D28" s="33"/>
      <c r="E28" s="34"/>
      <c r="F28" s="23"/>
    </row>
    <row r="29" spans="2:6" ht="23.25">
      <c r="B29" s="24">
        <v>26</v>
      </c>
      <c r="C29" s="33"/>
      <c r="D29" s="33"/>
      <c r="E29" s="34"/>
      <c r="F29" s="23"/>
    </row>
    <row r="30" spans="2:6" ht="23.25">
      <c r="B30" s="24">
        <v>27</v>
      </c>
      <c r="C30" s="33"/>
      <c r="D30" s="33"/>
      <c r="E30" s="34"/>
      <c r="F30" s="23"/>
    </row>
    <row r="31" spans="2:6" ht="23.25">
      <c r="B31" s="24">
        <v>28</v>
      </c>
      <c r="C31" s="33"/>
      <c r="D31" s="33"/>
      <c r="E31" s="34"/>
      <c r="F31" s="23"/>
    </row>
    <row r="32" spans="2:6" ht="24" thickBot="1">
      <c r="B32" s="24">
        <v>29</v>
      </c>
      <c r="C32" s="35"/>
      <c r="D32" s="35"/>
      <c r="E32" s="36"/>
      <c r="F32" s="23"/>
    </row>
    <row r="33" spans="2:6" ht="23.25">
      <c r="B33" s="27"/>
      <c r="C33" s="37"/>
      <c r="D33" s="37"/>
      <c r="E33" s="37"/>
      <c r="F33" s="23"/>
    </row>
    <row r="34" spans="2:6" ht="23.25">
      <c r="B34" s="27"/>
      <c r="C34" s="37"/>
      <c r="D34" s="37"/>
      <c r="E34" s="37"/>
      <c r="F34" s="23"/>
    </row>
    <row r="35" spans="2:6" ht="23.25">
      <c r="B35" s="27"/>
      <c r="C35" s="37"/>
      <c r="D35" s="37"/>
      <c r="E35" s="37"/>
      <c r="F35" s="23"/>
    </row>
    <row r="36" spans="2:6" ht="23.25">
      <c r="B36" s="27"/>
      <c r="C36" s="37"/>
      <c r="D36" s="37"/>
      <c r="E36" s="37"/>
      <c r="F36" s="23"/>
    </row>
    <row r="37" spans="2:6" ht="23.25">
      <c r="B37" s="27"/>
      <c r="C37" s="37"/>
      <c r="D37" s="37"/>
      <c r="E37" s="37"/>
      <c r="F37" s="23"/>
    </row>
    <row r="38" spans="2:6" ht="23.25">
      <c r="B38" s="27"/>
      <c r="C38" s="37"/>
      <c r="D38" s="37"/>
      <c r="E38" s="37"/>
      <c r="F38" s="23"/>
    </row>
    <row r="39" spans="2:6" ht="23.25">
      <c r="B39" s="27"/>
      <c r="C39" s="37"/>
      <c r="D39" s="37"/>
      <c r="E39" s="37"/>
      <c r="F39" s="23"/>
    </row>
    <row r="40" spans="2:6" ht="23.25">
      <c r="B40" s="27"/>
      <c r="C40" s="37"/>
      <c r="D40" s="37"/>
      <c r="E40" s="37"/>
      <c r="F40" s="23"/>
    </row>
    <row r="41" spans="2:6" ht="18.75">
      <c r="B41" s="23"/>
      <c r="C41" s="23"/>
      <c r="D41" s="23"/>
      <c r="E41" s="23"/>
      <c r="F41" s="23"/>
    </row>
    <row r="42" spans="2:6" ht="18.75">
      <c r="B42" s="23"/>
      <c r="C42" s="23"/>
      <c r="D42" s="23"/>
      <c r="E42" s="23"/>
      <c r="F42" s="23"/>
    </row>
    <row r="43" spans="2:6" ht="18.75">
      <c r="B43" s="23"/>
      <c r="C43" s="23"/>
      <c r="D43" s="23"/>
      <c r="E43" s="23"/>
      <c r="F43" s="23"/>
    </row>
    <row r="44" spans="2:6" ht="18.75">
      <c r="B44" s="23"/>
      <c r="C44" s="23"/>
      <c r="D44" s="23"/>
      <c r="E44" s="23"/>
      <c r="F44" s="23"/>
    </row>
    <row r="45" spans="2:6" ht="18.75">
      <c r="B45" s="23"/>
      <c r="C45" s="23"/>
      <c r="D45" s="23"/>
      <c r="E45" s="23"/>
      <c r="F45" s="23"/>
    </row>
    <row r="46" spans="2:6" ht="18.75">
      <c r="B46" s="23"/>
      <c r="C46" s="23"/>
      <c r="D46" s="23"/>
      <c r="E46" s="23"/>
      <c r="F46" s="23"/>
    </row>
    <row r="47" spans="2:6" ht="18.75">
      <c r="B47" s="23"/>
      <c r="C47" s="23"/>
      <c r="D47" s="23"/>
      <c r="E47" s="23"/>
      <c r="F47" s="23"/>
    </row>
    <row r="48" spans="2:6" ht="18.75">
      <c r="B48" s="23"/>
      <c r="C48" s="23"/>
      <c r="D48" s="23"/>
      <c r="E48" s="23"/>
      <c r="F48" s="23"/>
    </row>
    <row r="49" spans="2:6" ht="18.75">
      <c r="B49" s="23"/>
      <c r="C49" s="23"/>
      <c r="D49" s="23"/>
      <c r="E49" s="23"/>
      <c r="F49" s="23"/>
    </row>
    <row r="50" spans="2:6" ht="18.75">
      <c r="B50" s="23"/>
      <c r="C50" s="23"/>
      <c r="D50" s="23"/>
      <c r="E50" s="23"/>
      <c r="F50" s="23"/>
    </row>
  </sheetData>
  <mergeCells count="1">
    <mergeCell ref="B1:E2"/>
  </mergeCells>
  <pageMargins left="0.25" right="0.25" top="0.75" bottom="0.75" header="0.3" footer="0.3"/>
  <pageSetup paperSize="9" fitToHeight="0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50"/>
  <sheetViews>
    <sheetView rightToLeft="1" view="pageBreakPreview" zoomScale="115" zoomScaleNormal="175" zoomScaleSheetLayoutView="115" workbookViewId="0">
      <selection activeCell="C8" sqref="C8"/>
    </sheetView>
  </sheetViews>
  <sheetFormatPr defaultRowHeight="15"/>
  <cols>
    <col min="1" max="1" width="3" customWidth="1"/>
    <col min="2" max="2" width="19.28515625" bestFit="1" customWidth="1"/>
    <col min="3" max="3" width="18.7109375" bestFit="1" customWidth="1"/>
    <col min="4" max="4" width="27" bestFit="1" customWidth="1"/>
    <col min="5" max="5" width="25" bestFit="1" customWidth="1"/>
    <col min="6" max="6" width="21.85546875" customWidth="1"/>
    <col min="7" max="7" width="17.85546875" customWidth="1"/>
  </cols>
  <sheetData>
    <row r="1" spans="2:12" ht="14.45" customHeight="1">
      <c r="B1" s="236" t="s">
        <v>64</v>
      </c>
      <c r="C1" s="236"/>
      <c r="D1" s="236"/>
      <c r="E1" s="236"/>
      <c r="F1" s="236"/>
      <c r="G1" s="22"/>
      <c r="H1" s="20"/>
      <c r="I1" s="20"/>
      <c r="J1" s="20"/>
      <c r="K1" s="20"/>
      <c r="L1" s="20"/>
    </row>
    <row r="2" spans="2:12" ht="14.45" customHeight="1" thickBot="1">
      <c r="B2" s="237"/>
      <c r="C2" s="237"/>
      <c r="D2" s="237"/>
      <c r="E2" s="237"/>
      <c r="F2" s="237"/>
      <c r="G2" s="22"/>
      <c r="H2" s="20"/>
      <c r="I2" s="20"/>
      <c r="J2" s="20"/>
      <c r="K2" s="20"/>
      <c r="L2" s="20"/>
    </row>
    <row r="3" spans="2:12" ht="23.25">
      <c r="B3" s="38" t="s">
        <v>65</v>
      </c>
      <c r="C3" s="39" t="s">
        <v>66</v>
      </c>
      <c r="D3" s="39" t="s">
        <v>67</v>
      </c>
      <c r="E3" s="39" t="s">
        <v>68</v>
      </c>
      <c r="F3" s="40"/>
    </row>
    <row r="4" spans="2:12" ht="23.25">
      <c r="B4" s="41" t="s">
        <v>69</v>
      </c>
      <c r="C4" s="25"/>
      <c r="D4" s="25"/>
      <c r="E4" s="25">
        <v>5000</v>
      </c>
      <c r="F4" s="34"/>
    </row>
    <row r="5" spans="2:12" ht="23.25">
      <c r="B5" s="42" t="s">
        <v>70</v>
      </c>
      <c r="C5" s="25">
        <v>6000</v>
      </c>
      <c r="D5" s="25"/>
      <c r="E5" s="25">
        <v>5000</v>
      </c>
      <c r="F5" s="34"/>
    </row>
    <row r="6" spans="2:12" ht="23.25">
      <c r="B6" s="42" t="s">
        <v>71</v>
      </c>
      <c r="C6" s="25">
        <v>12000</v>
      </c>
      <c r="D6" s="25">
        <v>5000</v>
      </c>
      <c r="E6" s="25">
        <v>5000</v>
      </c>
      <c r="F6" s="34"/>
    </row>
    <row r="7" spans="2:12" ht="23.25">
      <c r="B7" s="42" t="s">
        <v>72</v>
      </c>
      <c r="C7" s="25">
        <v>12000</v>
      </c>
      <c r="D7" s="25">
        <v>5000</v>
      </c>
      <c r="E7" s="25">
        <v>5000</v>
      </c>
      <c r="F7" s="34"/>
    </row>
    <row r="8" spans="2:12" ht="23.25">
      <c r="B8" s="42"/>
      <c r="C8" s="25"/>
      <c r="D8" s="25"/>
      <c r="E8" s="25"/>
      <c r="F8" s="34"/>
    </row>
    <row r="9" spans="2:12" ht="23.25">
      <c r="B9" s="42"/>
      <c r="C9" s="25"/>
      <c r="D9" s="25"/>
      <c r="E9" s="25"/>
      <c r="F9" s="34"/>
    </row>
    <row r="10" spans="2:12" ht="23.25">
      <c r="B10" s="42"/>
      <c r="C10" s="25"/>
      <c r="D10" s="25"/>
      <c r="E10" s="25"/>
      <c r="F10" s="34"/>
    </row>
    <row r="11" spans="2:12" ht="23.25">
      <c r="B11" s="42"/>
      <c r="C11" s="25"/>
      <c r="D11" s="25"/>
      <c r="E11" s="25"/>
      <c r="F11" s="34"/>
    </row>
    <row r="12" spans="2:12" ht="23.25">
      <c r="B12" s="42"/>
      <c r="C12" s="25"/>
      <c r="D12" s="25"/>
      <c r="E12" s="25"/>
      <c r="F12" s="34"/>
    </row>
    <row r="13" spans="2:12" ht="23.25">
      <c r="B13" s="42"/>
      <c r="C13" s="25"/>
      <c r="D13" s="25"/>
      <c r="E13" s="25"/>
      <c r="F13" s="34"/>
    </row>
    <row r="14" spans="2:12" ht="23.25">
      <c r="B14" s="42"/>
      <c r="C14" s="25"/>
      <c r="D14" s="25"/>
      <c r="E14" s="25"/>
      <c r="F14" s="34"/>
    </row>
    <row r="15" spans="2:12" ht="23.25">
      <c r="B15" s="42"/>
      <c r="C15" s="25"/>
      <c r="D15" s="25"/>
      <c r="E15" s="25"/>
      <c r="F15" s="34"/>
    </row>
    <row r="16" spans="2:12" ht="23.25">
      <c r="B16" s="42"/>
      <c r="C16" s="25"/>
      <c r="D16" s="25"/>
      <c r="E16" s="25"/>
      <c r="F16" s="34"/>
    </row>
    <row r="17" spans="2:6" ht="23.25">
      <c r="B17" s="43"/>
      <c r="C17" s="25"/>
      <c r="D17" s="25"/>
      <c r="E17" s="25"/>
      <c r="F17" s="34"/>
    </row>
    <row r="18" spans="2:6" ht="23.25">
      <c r="B18" s="43"/>
      <c r="C18" s="25"/>
      <c r="D18" s="25"/>
      <c r="E18" s="25"/>
      <c r="F18" s="34"/>
    </row>
    <row r="19" spans="2:6" ht="23.25">
      <c r="B19" s="43"/>
      <c r="C19" s="25"/>
      <c r="D19" s="25"/>
      <c r="E19" s="25"/>
      <c r="F19" s="34"/>
    </row>
    <row r="20" spans="2:6" ht="23.25">
      <c r="B20" s="43"/>
      <c r="C20" s="25"/>
      <c r="D20" s="25"/>
      <c r="E20" s="25"/>
      <c r="F20" s="34"/>
    </row>
    <row r="21" spans="2:6" ht="23.25">
      <c r="B21" s="43"/>
      <c r="C21" s="25"/>
      <c r="D21" s="25"/>
      <c r="E21" s="25"/>
      <c r="F21" s="34"/>
    </row>
    <row r="22" spans="2:6" ht="23.25">
      <c r="B22" s="43"/>
      <c r="C22" s="25"/>
      <c r="D22" s="25"/>
      <c r="E22" s="25"/>
      <c r="F22" s="34"/>
    </row>
    <row r="23" spans="2:6" ht="23.25">
      <c r="B23" s="43"/>
      <c r="C23" s="25"/>
      <c r="D23" s="25"/>
      <c r="E23" s="25"/>
      <c r="F23" s="34"/>
    </row>
    <row r="24" spans="2:6" ht="23.25">
      <c r="B24" s="43"/>
      <c r="C24" s="25"/>
      <c r="D24" s="25"/>
      <c r="E24" s="25"/>
      <c r="F24" s="34"/>
    </row>
    <row r="25" spans="2:6" ht="23.25">
      <c r="B25" s="43"/>
      <c r="C25" s="25"/>
      <c r="D25" s="25"/>
      <c r="E25" s="25"/>
      <c r="F25" s="34"/>
    </row>
    <row r="26" spans="2:6" ht="23.25">
      <c r="B26" s="43"/>
      <c r="C26" s="25"/>
      <c r="D26" s="25"/>
      <c r="E26" s="25"/>
      <c r="F26" s="34"/>
    </row>
    <row r="27" spans="2:6" ht="23.25">
      <c r="B27" s="43"/>
      <c r="C27" s="33"/>
      <c r="D27" s="33"/>
      <c r="E27" s="33"/>
      <c r="F27" s="34"/>
    </row>
    <row r="28" spans="2:6" ht="23.25">
      <c r="B28" s="43"/>
      <c r="C28" s="33"/>
      <c r="D28" s="33"/>
      <c r="E28" s="33"/>
      <c r="F28" s="34"/>
    </row>
    <row r="29" spans="2:6" ht="23.25">
      <c r="B29" s="43"/>
      <c r="C29" s="33"/>
      <c r="D29" s="33"/>
      <c r="E29" s="33"/>
      <c r="F29" s="34"/>
    </row>
    <row r="30" spans="2:6" ht="23.25">
      <c r="B30" s="43"/>
      <c r="C30" s="33"/>
      <c r="D30" s="33"/>
      <c r="E30" s="33"/>
      <c r="F30" s="34"/>
    </row>
    <row r="31" spans="2:6" ht="23.25">
      <c r="B31" s="43"/>
      <c r="C31" s="33"/>
      <c r="D31" s="33"/>
      <c r="E31" s="33"/>
      <c r="F31" s="34"/>
    </row>
    <row r="32" spans="2:6" ht="23.25">
      <c r="B32" s="43"/>
      <c r="C32" s="33"/>
      <c r="D32" s="33"/>
      <c r="E32" s="33"/>
      <c r="F32" s="34"/>
    </row>
    <row r="33" spans="2:6" ht="23.25">
      <c r="B33" s="43"/>
      <c r="C33" s="33"/>
      <c r="D33" s="33"/>
      <c r="E33" s="33"/>
      <c r="F33" s="34"/>
    </row>
    <row r="34" spans="2:6" ht="23.25">
      <c r="B34" s="43"/>
      <c r="C34" s="33"/>
      <c r="D34" s="33"/>
      <c r="E34" s="33"/>
      <c r="F34" s="34"/>
    </row>
    <row r="35" spans="2:6" ht="23.25">
      <c r="B35" s="43"/>
      <c r="C35" s="33"/>
      <c r="D35" s="33"/>
      <c r="E35" s="33"/>
      <c r="F35" s="34"/>
    </row>
    <row r="36" spans="2:6" ht="23.25">
      <c r="B36" s="43"/>
      <c r="C36" s="33"/>
      <c r="D36" s="33"/>
      <c r="E36" s="33"/>
      <c r="F36" s="34"/>
    </row>
    <row r="37" spans="2:6" ht="23.25">
      <c r="B37" s="43"/>
      <c r="C37" s="33"/>
      <c r="D37" s="33"/>
      <c r="E37" s="33"/>
      <c r="F37" s="34"/>
    </row>
    <row r="38" spans="2:6" ht="23.25">
      <c r="B38" s="43"/>
      <c r="C38" s="33"/>
      <c r="D38" s="33"/>
      <c r="E38" s="33"/>
      <c r="F38" s="34"/>
    </row>
    <row r="39" spans="2:6" ht="23.25">
      <c r="B39" s="43"/>
      <c r="C39" s="33"/>
      <c r="D39" s="33"/>
      <c r="E39" s="33"/>
      <c r="F39" s="34"/>
    </row>
    <row r="40" spans="2:6" ht="24" thickBot="1">
      <c r="B40" s="44"/>
      <c r="C40" s="35"/>
      <c r="D40" s="35"/>
      <c r="E40" s="35"/>
      <c r="F40" s="36"/>
    </row>
    <row r="41" spans="2:6" ht="18.75">
      <c r="B41" s="23"/>
      <c r="C41" s="23"/>
      <c r="D41" s="23"/>
      <c r="E41" s="23"/>
      <c r="F41" s="23"/>
    </row>
    <row r="42" spans="2:6" ht="18.75">
      <c r="B42" s="23"/>
      <c r="C42" s="23"/>
      <c r="D42" s="23"/>
      <c r="E42" s="23"/>
      <c r="F42" s="23"/>
    </row>
    <row r="43" spans="2:6" ht="18.75">
      <c r="B43" s="23"/>
      <c r="C43" s="23"/>
      <c r="D43" s="23"/>
      <c r="E43" s="23"/>
      <c r="F43" s="23"/>
    </row>
    <row r="44" spans="2:6" ht="18.75">
      <c r="B44" s="23"/>
      <c r="C44" s="23"/>
      <c r="D44" s="23"/>
      <c r="E44" s="23"/>
      <c r="F44" s="23"/>
    </row>
    <row r="45" spans="2:6" ht="18.75">
      <c r="B45" s="23"/>
      <c r="C45" s="23"/>
      <c r="D45" s="23"/>
      <c r="E45" s="23"/>
      <c r="F45" s="23"/>
    </row>
    <row r="46" spans="2:6" ht="18.75">
      <c r="B46" s="23"/>
      <c r="C46" s="23"/>
      <c r="D46" s="23"/>
      <c r="E46" s="23"/>
      <c r="F46" s="23"/>
    </row>
    <row r="47" spans="2:6" ht="18.75">
      <c r="B47" s="23"/>
      <c r="C47" s="23"/>
      <c r="D47" s="23"/>
      <c r="E47" s="23"/>
      <c r="F47" s="23"/>
    </row>
    <row r="48" spans="2:6" ht="18.75">
      <c r="B48" s="23"/>
      <c r="C48" s="23"/>
      <c r="D48" s="23"/>
      <c r="E48" s="23"/>
      <c r="F48" s="23"/>
    </row>
    <row r="49" spans="2:6" ht="18.75">
      <c r="B49" s="23"/>
      <c r="C49" s="23"/>
      <c r="D49" s="23"/>
      <c r="E49" s="23"/>
      <c r="F49" s="23"/>
    </row>
    <row r="50" spans="2:6" ht="18.75">
      <c r="B50" s="23"/>
      <c r="C50" s="23"/>
      <c r="D50" s="23"/>
      <c r="E50" s="23"/>
      <c r="F50" s="23"/>
    </row>
  </sheetData>
  <mergeCells count="1">
    <mergeCell ref="B1:F2"/>
  </mergeCells>
  <phoneticPr fontId="15" type="noConversion"/>
  <pageMargins left="0.25" right="0.25" top="0.75" bottom="0.75" header="0.3" footer="0.3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20" sqref="H20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45470</v>
      </c>
      <c r="D3" s="195"/>
      <c r="E3" s="196"/>
      <c r="F3" s="10" t="s">
        <v>24</v>
      </c>
      <c r="G3" s="197" t="s">
        <v>223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45470</v>
      </c>
      <c r="H4" s="190"/>
    </row>
    <row r="5" spans="1:8" ht="34.9" customHeight="1">
      <c r="A5" s="187" t="s">
        <v>1</v>
      </c>
      <c r="B5" s="188"/>
      <c r="C5" s="187" t="s">
        <v>343</v>
      </c>
      <c r="D5" s="189"/>
      <c r="E5" s="188"/>
      <c r="F5" s="10" t="s">
        <v>26</v>
      </c>
      <c r="G5" s="190">
        <v>45470</v>
      </c>
      <c r="H5" s="190"/>
    </row>
    <row r="6" spans="1:8" ht="33" customHeight="1">
      <c r="A6" s="187" t="s">
        <v>2</v>
      </c>
      <c r="B6" s="188"/>
      <c r="C6" s="187">
        <v>97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35.25">
      <c r="A9" s="12">
        <v>1</v>
      </c>
      <c r="B9" s="11" t="s">
        <v>339</v>
      </c>
      <c r="C9" s="6"/>
      <c r="D9" s="13">
        <v>1</v>
      </c>
      <c r="E9" s="149">
        <v>70</v>
      </c>
      <c r="F9" s="149">
        <f>E9*D9</f>
        <v>70</v>
      </c>
      <c r="G9" s="14">
        <v>2000</v>
      </c>
      <c r="H9" s="15">
        <f>G9*F9</f>
        <v>140000</v>
      </c>
    </row>
    <row r="10" spans="1:8" ht="35.25">
      <c r="A10" s="12">
        <v>2</v>
      </c>
      <c r="B10" s="11"/>
      <c r="C10" s="6"/>
      <c r="D10" s="13"/>
      <c r="E10" s="14"/>
      <c r="F10" s="14">
        <f t="shared" ref="F10:F12" si="0">E10*D10</f>
        <v>0</v>
      </c>
      <c r="G10" s="14"/>
      <c r="H10" s="15">
        <f>G10*F10</f>
        <v>0</v>
      </c>
    </row>
    <row r="11" spans="1:8" ht="35.25">
      <c r="A11" s="12">
        <v>3</v>
      </c>
      <c r="B11" s="11"/>
      <c r="C11" s="6"/>
      <c r="D11" s="13"/>
      <c r="E11" s="14"/>
      <c r="F11" s="14">
        <f t="shared" si="0"/>
        <v>0</v>
      </c>
      <c r="G11" s="14"/>
      <c r="H11" s="15">
        <f t="shared" ref="H11" si="1">G11*F11</f>
        <v>0</v>
      </c>
    </row>
    <row r="12" spans="1:8" ht="35.25">
      <c r="A12" s="12">
        <v>4</v>
      </c>
      <c r="B12" s="11"/>
      <c r="C12" s="6"/>
      <c r="D12" s="13"/>
      <c r="E12" s="14"/>
      <c r="F12" s="14">
        <f t="shared" si="0"/>
        <v>0</v>
      </c>
      <c r="G12" s="14"/>
      <c r="H12" s="15">
        <f>G12*F12</f>
        <v>0</v>
      </c>
    </row>
    <row r="13" spans="1:8" ht="35.25">
      <c r="A13" s="12">
        <v>5</v>
      </c>
      <c r="B13" s="11"/>
      <c r="C13" s="6"/>
      <c r="D13" s="7"/>
      <c r="E13" s="14"/>
      <c r="F13" s="14"/>
      <c r="G13" s="14"/>
      <c r="H13" s="15">
        <f>G13*F13</f>
        <v>0</v>
      </c>
    </row>
    <row r="14" spans="1:8" ht="35.25">
      <c r="A14" s="12"/>
      <c r="B14" s="11"/>
      <c r="C14" s="16"/>
      <c r="D14" s="7"/>
      <c r="E14" s="7"/>
      <c r="F14" s="7"/>
      <c r="G14" s="7"/>
      <c r="H14" s="15">
        <f>G14*F14</f>
        <v>0</v>
      </c>
    </row>
    <row r="15" spans="1:8" ht="33" customHeight="1">
      <c r="A15" s="2"/>
      <c r="B15" s="5"/>
      <c r="C15" s="6"/>
      <c r="D15" s="7"/>
      <c r="E15" s="7"/>
      <c r="F15" s="7"/>
      <c r="G15" s="7"/>
      <c r="H15" s="7"/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140000</v>
      </c>
    </row>
    <row r="21" spans="1:8" ht="33" customHeight="1">
      <c r="A21" s="211" t="str">
        <f>G3</f>
        <v xml:space="preserve">توريد اسمنت 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>
        <f>C21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140000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topLeftCell="A4" zoomScale="70" zoomScaleNormal="100" zoomScaleSheetLayoutView="70" workbookViewId="0">
      <selection activeCell="H9" sqref="H9:H14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45470</v>
      </c>
      <c r="D3" s="195"/>
      <c r="E3" s="196"/>
      <c r="F3" s="10" t="s">
        <v>24</v>
      </c>
      <c r="G3" s="197" t="s">
        <v>182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45470</v>
      </c>
      <c r="H4" s="190"/>
    </row>
    <row r="5" spans="1:8" ht="34.9" customHeight="1">
      <c r="A5" s="187" t="s">
        <v>1</v>
      </c>
      <c r="B5" s="188"/>
      <c r="C5" s="187" t="s">
        <v>240</v>
      </c>
      <c r="D5" s="189"/>
      <c r="E5" s="188"/>
      <c r="F5" s="10" t="s">
        <v>26</v>
      </c>
      <c r="G5" s="190">
        <v>45470</v>
      </c>
      <c r="H5" s="190"/>
    </row>
    <row r="6" spans="1:8" ht="33" customHeight="1">
      <c r="A6" s="187" t="s">
        <v>2</v>
      </c>
      <c r="B6" s="188"/>
      <c r="C6" s="187">
        <v>96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6</v>
      </c>
      <c r="G8" s="203"/>
      <c r="H8" s="203"/>
    </row>
    <row r="9" spans="1:8" ht="35.25">
      <c r="A9" s="12">
        <v>1</v>
      </c>
      <c r="B9" s="11" t="s">
        <v>232</v>
      </c>
      <c r="C9" s="6"/>
      <c r="D9" s="13">
        <v>1</v>
      </c>
      <c r="E9" s="149">
        <v>200</v>
      </c>
      <c r="F9" s="149">
        <f>E9*D9</f>
        <v>200</v>
      </c>
      <c r="G9" s="14">
        <v>42</v>
      </c>
      <c r="H9" s="15">
        <f>G9*F9</f>
        <v>8400</v>
      </c>
    </row>
    <row r="10" spans="1:8" ht="35.25">
      <c r="A10" s="12">
        <v>2</v>
      </c>
      <c r="B10" s="11" t="s">
        <v>340</v>
      </c>
      <c r="C10" s="6"/>
      <c r="D10" s="13">
        <v>1</v>
      </c>
      <c r="E10" s="149">
        <v>5</v>
      </c>
      <c r="F10" s="149">
        <f t="shared" ref="F10:F16" si="0">E10*D10</f>
        <v>5</v>
      </c>
      <c r="G10" s="14">
        <v>780</v>
      </c>
      <c r="H10" s="15">
        <f t="shared" ref="H10:H11" si="1">G10*F10</f>
        <v>3900</v>
      </c>
    </row>
    <row r="11" spans="1:8" ht="35.25">
      <c r="A11" s="12">
        <v>3</v>
      </c>
      <c r="B11" s="11" t="s">
        <v>341</v>
      </c>
      <c r="C11" s="6"/>
      <c r="D11" s="13">
        <v>1</v>
      </c>
      <c r="E11" s="149">
        <v>1</v>
      </c>
      <c r="F11" s="149">
        <f t="shared" si="0"/>
        <v>1</v>
      </c>
      <c r="G11" s="14">
        <v>50</v>
      </c>
      <c r="H11" s="15">
        <f t="shared" si="1"/>
        <v>50</v>
      </c>
    </row>
    <row r="12" spans="1:8" ht="35.25">
      <c r="A12" s="12">
        <v>4</v>
      </c>
      <c r="B12" s="11" t="s">
        <v>59</v>
      </c>
      <c r="C12" s="6"/>
      <c r="D12" s="13">
        <v>1</v>
      </c>
      <c r="E12" s="149">
        <v>1</v>
      </c>
      <c r="F12" s="149">
        <f t="shared" si="0"/>
        <v>1</v>
      </c>
      <c r="G12" s="14">
        <v>500</v>
      </c>
      <c r="H12" s="15">
        <f>G12*F12</f>
        <v>500</v>
      </c>
    </row>
    <row r="13" spans="1:8" ht="35.25">
      <c r="A13" s="12">
        <v>5</v>
      </c>
      <c r="B13" s="11" t="s">
        <v>86</v>
      </c>
      <c r="C13" s="6"/>
      <c r="D13" s="13">
        <v>1</v>
      </c>
      <c r="E13" s="149">
        <v>1</v>
      </c>
      <c r="F13" s="149">
        <f t="shared" si="0"/>
        <v>1</v>
      </c>
      <c r="G13" s="14">
        <v>100</v>
      </c>
      <c r="H13" s="15">
        <f>G13*F13</f>
        <v>100</v>
      </c>
    </row>
    <row r="14" spans="1:8" ht="35.25">
      <c r="A14" s="12"/>
      <c r="B14" s="11" t="s">
        <v>342</v>
      </c>
      <c r="C14" s="16"/>
      <c r="D14" s="13">
        <v>1</v>
      </c>
      <c r="E14" s="156">
        <v>1</v>
      </c>
      <c r="F14" s="149">
        <f t="shared" si="0"/>
        <v>1</v>
      </c>
      <c r="G14" s="7">
        <v>200</v>
      </c>
      <c r="H14" s="15">
        <f>G14*F14</f>
        <v>200</v>
      </c>
    </row>
    <row r="15" spans="1:8" ht="33" customHeight="1">
      <c r="A15" s="2"/>
      <c r="B15" s="5"/>
      <c r="C15" s="6"/>
      <c r="D15" s="13">
        <v>1</v>
      </c>
      <c r="E15" s="7"/>
      <c r="F15" s="14">
        <f t="shared" si="0"/>
        <v>0</v>
      </c>
      <c r="G15" s="7"/>
      <c r="H15" s="7"/>
    </row>
    <row r="16" spans="1:8" ht="33" customHeight="1">
      <c r="A16" s="2"/>
      <c r="B16" s="5"/>
      <c r="C16" s="6"/>
      <c r="D16" s="13">
        <v>1</v>
      </c>
      <c r="E16" s="7"/>
      <c r="F16" s="14">
        <f t="shared" si="0"/>
        <v>0</v>
      </c>
      <c r="G16" s="7"/>
      <c r="H16" s="7"/>
    </row>
    <row r="17" spans="1:8" ht="33" customHeight="1">
      <c r="A17" s="2"/>
      <c r="B17" s="5"/>
      <c r="C17" s="6"/>
      <c r="D17" s="13">
        <v>1</v>
      </c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0">
        <f>SUM(H9:H14)</f>
        <v>13150</v>
      </c>
    </row>
    <row r="21" spans="1:8" ht="33" customHeight="1">
      <c r="A21" s="211" t="s">
        <v>36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>
        <f>C21</f>
        <v>0</v>
      </c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13150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rightToLeft="1" view="pageBreakPreview" zoomScale="70" zoomScaleNormal="100" zoomScaleSheetLayoutView="70" workbookViewId="0">
      <selection activeCell="H9" sqref="H9:H12"/>
    </sheetView>
  </sheetViews>
  <sheetFormatPr defaultColWidth="14" defaultRowHeight="33" customHeight="1"/>
  <cols>
    <col min="1" max="1" width="7.7109375" style="1" customWidth="1"/>
    <col min="2" max="2" width="58.5703125" style="1" customWidth="1"/>
    <col min="3" max="3" width="10.85546875" style="1" customWidth="1"/>
    <col min="4" max="6" width="19.7109375" style="1" customWidth="1"/>
    <col min="7" max="7" width="20.140625" style="1" bestFit="1" customWidth="1"/>
    <col min="8" max="8" width="20.28515625" style="1" bestFit="1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191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192"/>
    </row>
    <row r="3" spans="1:8" ht="33" customHeight="1">
      <c r="A3" s="187" t="s">
        <v>0</v>
      </c>
      <c r="B3" s="188"/>
      <c r="C3" s="194">
        <v>45470</v>
      </c>
      <c r="D3" s="195"/>
      <c r="E3" s="196"/>
      <c r="F3" s="10" t="s">
        <v>24</v>
      </c>
      <c r="G3" s="197" t="s">
        <v>80</v>
      </c>
      <c r="H3" s="197"/>
    </row>
    <row r="4" spans="1:8" ht="33" customHeight="1">
      <c r="A4" s="187" t="s">
        <v>94</v>
      </c>
      <c r="B4" s="188"/>
      <c r="C4" s="187" t="s">
        <v>37</v>
      </c>
      <c r="D4" s="189"/>
      <c r="E4" s="188"/>
      <c r="F4" s="10" t="s">
        <v>25</v>
      </c>
      <c r="G4" s="190">
        <v>45470</v>
      </c>
      <c r="H4" s="190"/>
    </row>
    <row r="5" spans="1:8" ht="34.9" customHeight="1">
      <c r="A5" s="187" t="s">
        <v>1</v>
      </c>
      <c r="B5" s="188"/>
      <c r="C5" s="187"/>
      <c r="D5" s="189"/>
      <c r="E5" s="188"/>
      <c r="F5" s="10" t="s">
        <v>26</v>
      </c>
      <c r="G5" s="190">
        <v>45470</v>
      </c>
      <c r="H5" s="190"/>
    </row>
    <row r="6" spans="1:8" ht="33" customHeight="1">
      <c r="A6" s="187" t="s">
        <v>2</v>
      </c>
      <c r="B6" s="188"/>
      <c r="C6" s="187">
        <v>95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202" t="s">
        <v>4</v>
      </c>
      <c r="D7" s="207" t="s">
        <v>5</v>
      </c>
      <c r="E7" s="207"/>
      <c r="F7" s="207"/>
      <c r="G7" s="202" t="s">
        <v>23</v>
      </c>
      <c r="H7" s="202" t="s">
        <v>22</v>
      </c>
    </row>
    <row r="8" spans="1:8" ht="33" customHeight="1">
      <c r="A8" s="206"/>
      <c r="B8" s="203"/>
      <c r="C8" s="203"/>
      <c r="D8" s="9"/>
      <c r="E8" s="9"/>
      <c r="F8" s="9" t="s">
        <v>338</v>
      </c>
      <c r="G8" s="203"/>
      <c r="H8" s="203"/>
    </row>
    <row r="9" spans="1:8" ht="35.25">
      <c r="A9" s="12">
        <v>1</v>
      </c>
      <c r="B9" s="11" t="s">
        <v>346</v>
      </c>
      <c r="C9" s="6"/>
      <c r="D9" s="13">
        <v>1</v>
      </c>
      <c r="E9" s="149">
        <v>1</v>
      </c>
      <c r="F9" s="149">
        <f>E9*D9</f>
        <v>1</v>
      </c>
      <c r="G9" s="14">
        <v>12000</v>
      </c>
      <c r="H9" s="15">
        <f>G9*F9</f>
        <v>12000</v>
      </c>
    </row>
    <row r="10" spans="1:8" ht="35.25">
      <c r="A10" s="12"/>
      <c r="B10" s="11" t="s">
        <v>345</v>
      </c>
      <c r="C10" s="6"/>
      <c r="D10" s="13">
        <v>1</v>
      </c>
      <c r="E10" s="149">
        <v>1</v>
      </c>
      <c r="F10" s="149">
        <f>E10*D10</f>
        <v>1</v>
      </c>
      <c r="G10" s="14">
        <v>5000</v>
      </c>
      <c r="H10" s="15">
        <f>G10*F10</f>
        <v>5000</v>
      </c>
    </row>
    <row r="11" spans="1:8" ht="35.25">
      <c r="A11" s="12">
        <v>2</v>
      </c>
      <c r="B11" s="11" t="s">
        <v>344</v>
      </c>
      <c r="C11" s="6"/>
      <c r="D11" s="13">
        <v>1</v>
      </c>
      <c r="E11" s="149">
        <v>1</v>
      </c>
      <c r="F11" s="149">
        <f>E11*D11</f>
        <v>1</v>
      </c>
      <c r="G11" s="14">
        <v>4500</v>
      </c>
      <c r="H11" s="15">
        <f t="shared" ref="H11:H12" si="0">G11*F11</f>
        <v>4500</v>
      </c>
    </row>
    <row r="12" spans="1:8" ht="35.25">
      <c r="A12" s="12">
        <v>3</v>
      </c>
      <c r="B12" s="11" t="s">
        <v>82</v>
      </c>
      <c r="C12" s="6"/>
      <c r="D12" s="13">
        <v>1</v>
      </c>
      <c r="E12" s="149">
        <v>1</v>
      </c>
      <c r="F12" s="149">
        <f t="shared" ref="F12:F13" si="1">E12*D12</f>
        <v>1</v>
      </c>
      <c r="G12" s="14">
        <v>5000</v>
      </c>
      <c r="H12" s="15">
        <f t="shared" si="0"/>
        <v>5000</v>
      </c>
    </row>
    <row r="13" spans="1:8" ht="35.25">
      <c r="A13" s="12">
        <v>4</v>
      </c>
      <c r="C13" s="6"/>
      <c r="D13" s="13"/>
      <c r="E13" s="14"/>
      <c r="F13" s="14">
        <f t="shared" si="1"/>
        <v>0</v>
      </c>
      <c r="G13" s="14"/>
      <c r="H13" s="15">
        <f>G13*F13</f>
        <v>0</v>
      </c>
    </row>
    <row r="14" spans="1:8" ht="35.25">
      <c r="A14" s="12">
        <v>5</v>
      </c>
      <c r="B14" s="11"/>
      <c r="C14" s="6"/>
      <c r="D14" s="7"/>
      <c r="E14" s="14"/>
      <c r="F14" s="14"/>
      <c r="G14" s="14"/>
      <c r="H14" s="15">
        <f>G14*F14</f>
        <v>0</v>
      </c>
    </row>
    <row r="15" spans="1:8" ht="35.25">
      <c r="A15" s="12"/>
      <c r="B15" s="11"/>
      <c r="C15" s="16"/>
      <c r="D15" s="7"/>
      <c r="E15" s="7"/>
      <c r="F15" s="7"/>
      <c r="G15" s="7"/>
      <c r="H15" s="15">
        <f>G15*F15</f>
        <v>0</v>
      </c>
    </row>
    <row r="16" spans="1:8" ht="33" customHeight="1">
      <c r="A16" s="2"/>
      <c r="B16" s="5"/>
      <c r="C16" s="6"/>
      <c r="D16" s="7"/>
      <c r="E16" s="7"/>
      <c r="F16" s="7"/>
      <c r="G16" s="7"/>
      <c r="H16" s="7"/>
    </row>
    <row r="17" spans="1:8" ht="33" customHeight="1">
      <c r="A17" s="2"/>
      <c r="B17" s="5"/>
      <c r="C17" s="6"/>
      <c r="D17" s="7"/>
      <c r="E17" s="7"/>
      <c r="F17" s="7"/>
      <c r="G17" s="7"/>
      <c r="H17" s="7"/>
    </row>
    <row r="18" spans="1:8" ht="33" customHeight="1">
      <c r="A18" s="2"/>
      <c r="B18" s="5"/>
      <c r="C18" s="6"/>
      <c r="D18" s="7"/>
      <c r="E18" s="7"/>
      <c r="F18" s="7"/>
      <c r="G18" s="7"/>
      <c r="H18" s="7"/>
    </row>
    <row r="19" spans="1:8" ht="33" customHeight="1">
      <c r="A19" s="2"/>
      <c r="B19" s="5"/>
      <c r="C19" s="6"/>
      <c r="D19" s="7"/>
      <c r="E19" s="7"/>
      <c r="F19" s="7"/>
      <c r="G19" s="7"/>
      <c r="H19" s="7"/>
    </row>
    <row r="20" spans="1:8" ht="33" customHeight="1">
      <c r="A20" s="2"/>
      <c r="B20" s="5"/>
      <c r="C20" s="6"/>
      <c r="D20" s="7"/>
      <c r="E20" s="7"/>
      <c r="F20" s="7"/>
      <c r="G20" s="7"/>
      <c r="H20" s="7"/>
    </row>
    <row r="21" spans="1:8" ht="33" customHeight="1">
      <c r="A21" s="208" t="s">
        <v>16</v>
      </c>
      <c r="B21" s="209"/>
      <c r="C21" s="209"/>
      <c r="D21" s="209"/>
      <c r="E21" s="209"/>
      <c r="F21" s="209"/>
      <c r="G21" s="210"/>
      <c r="H21" s="150">
        <f>SUM(H9:H15)</f>
        <v>26500</v>
      </c>
    </row>
    <row r="22" spans="1:8" ht="33" customHeight="1">
      <c r="A22" s="211" t="str">
        <f>G3</f>
        <v>رواتب</v>
      </c>
      <c r="B22" s="4" t="s">
        <v>7</v>
      </c>
      <c r="C22" s="212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8</v>
      </c>
      <c r="C23" s="200"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9</v>
      </c>
      <c r="C24" s="200">
        <f>C22*0%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10</v>
      </c>
      <c r="C25" s="200">
        <f>C22*0%</f>
        <v>0</v>
      </c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11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12</v>
      </c>
      <c r="C27" s="200">
        <v>0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4" t="s">
        <v>13</v>
      </c>
      <c r="C28" s="215">
        <f>H21-C23</f>
        <v>26500</v>
      </c>
      <c r="D28" s="216"/>
      <c r="E28" s="216"/>
      <c r="F28" s="198" t="s">
        <v>21</v>
      </c>
      <c r="G28" s="198"/>
      <c r="H28" s="199"/>
    </row>
    <row r="29" spans="1:8" ht="33" customHeight="1">
      <c r="A29" s="211"/>
      <c r="B29" s="213" t="s">
        <v>17</v>
      </c>
      <c r="C29" s="213"/>
      <c r="D29" s="213"/>
      <c r="E29" s="213"/>
      <c r="F29" s="213"/>
      <c r="G29" s="213"/>
      <c r="H29" s="213"/>
    </row>
    <row r="30" spans="1:8" ht="99.6" customHeight="1">
      <c r="A30" s="211"/>
      <c r="B30" s="214" t="s">
        <v>18</v>
      </c>
      <c r="C30" s="214"/>
      <c r="D30" s="214"/>
      <c r="E30" s="214"/>
      <c r="F30" s="214"/>
      <c r="G30" s="214"/>
      <c r="H30" s="214"/>
    </row>
    <row r="31" spans="1:8" ht="90" customHeight="1">
      <c r="A31" s="211"/>
      <c r="B31" s="214" t="s">
        <v>33</v>
      </c>
      <c r="C31" s="214"/>
      <c r="D31" s="214"/>
      <c r="E31" s="214"/>
      <c r="F31" s="214"/>
      <c r="G31" s="214"/>
      <c r="H31" s="214"/>
    </row>
    <row r="32" spans="1:8" ht="33" customHeight="1">
      <c r="A32" s="3"/>
      <c r="B32" s="3"/>
      <c r="C32" s="3"/>
      <c r="D32" s="3"/>
      <c r="E32" s="3"/>
      <c r="F32" s="3"/>
      <c r="G32" s="3"/>
      <c r="H32" s="3"/>
    </row>
  </sheetData>
  <mergeCells count="39">
    <mergeCell ref="A4:B4"/>
    <mergeCell ref="C4:E4"/>
    <mergeCell ref="G4:H4"/>
    <mergeCell ref="H1:H2"/>
    <mergeCell ref="B2:G2"/>
    <mergeCell ref="A3:B3"/>
    <mergeCell ref="C3:E3"/>
    <mergeCell ref="G3:H3"/>
    <mergeCell ref="F26:H26"/>
    <mergeCell ref="C27:E27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C7:C8"/>
    <mergeCell ref="D7:F7"/>
    <mergeCell ref="G7:G8"/>
    <mergeCell ref="F27:H27"/>
    <mergeCell ref="C28:E28"/>
    <mergeCell ref="F28:H28"/>
    <mergeCell ref="A21:G21"/>
    <mergeCell ref="A22:A31"/>
    <mergeCell ref="C22:E22"/>
    <mergeCell ref="F22:H22"/>
    <mergeCell ref="C23:E23"/>
    <mergeCell ref="F23:H23"/>
    <mergeCell ref="C24:E24"/>
    <mergeCell ref="F24:H24"/>
    <mergeCell ref="C25:E25"/>
    <mergeCell ref="F25:H25"/>
    <mergeCell ref="B29:H29"/>
    <mergeCell ref="B30:H30"/>
    <mergeCell ref="B31:H31"/>
    <mergeCell ref="C26:E26"/>
  </mergeCells>
  <phoneticPr fontId="15" type="noConversion"/>
  <printOptions horizontalCentered="1" verticalCentered="1"/>
  <pageMargins left="0.25" right="0.25" top="0.75" bottom="0.75" header="0.3" footer="0.3"/>
  <pageSetup paperSize="9" scale="5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rightToLeft="1" view="pageBreakPreview" zoomScale="70" zoomScaleNormal="100" zoomScaleSheetLayoutView="70" workbookViewId="0">
      <selection activeCell="H9" sqref="H9:H13"/>
    </sheetView>
  </sheetViews>
  <sheetFormatPr defaultColWidth="14" defaultRowHeight="33" customHeight="1"/>
  <cols>
    <col min="1" max="1" width="7.7109375" style="1" customWidth="1"/>
    <col min="2" max="2" width="60.5703125" style="1" bestFit="1" customWidth="1"/>
    <col min="3" max="3" width="10.85546875" style="1" customWidth="1"/>
    <col min="4" max="4" width="9" style="1" bestFit="1" customWidth="1"/>
    <col min="5" max="6" width="19.7109375" style="1" customWidth="1"/>
    <col min="7" max="7" width="20.140625" style="1" bestFit="1" customWidth="1"/>
    <col min="8" max="8" width="20.28515625" style="155" customWidth="1"/>
    <col min="9" max="246" width="14" style="1"/>
    <col min="247" max="248" width="14" style="1" customWidth="1"/>
    <col min="249" max="249" width="55.28515625" style="1" bestFit="1" customWidth="1"/>
    <col min="250" max="250" width="1.5703125" style="1" customWidth="1"/>
    <col min="251" max="251" width="14" style="1" customWidth="1"/>
    <col min="252" max="252" width="41.5703125" style="1" bestFit="1" customWidth="1"/>
    <col min="253" max="502" width="14" style="1"/>
    <col min="503" max="504" width="14" style="1" customWidth="1"/>
    <col min="505" max="505" width="55.28515625" style="1" bestFit="1" customWidth="1"/>
    <col min="506" max="506" width="1.5703125" style="1" customWidth="1"/>
    <col min="507" max="507" width="14" style="1" customWidth="1"/>
    <col min="508" max="508" width="41.5703125" style="1" bestFit="1" customWidth="1"/>
    <col min="509" max="758" width="14" style="1"/>
    <col min="759" max="760" width="14" style="1" customWidth="1"/>
    <col min="761" max="761" width="55.28515625" style="1" bestFit="1" customWidth="1"/>
    <col min="762" max="762" width="1.5703125" style="1" customWidth="1"/>
    <col min="763" max="763" width="14" style="1" customWidth="1"/>
    <col min="764" max="764" width="41.5703125" style="1" bestFit="1" customWidth="1"/>
    <col min="765" max="1014" width="14" style="1"/>
    <col min="1015" max="1016" width="14" style="1" customWidth="1"/>
    <col min="1017" max="1017" width="55.28515625" style="1" bestFit="1" customWidth="1"/>
    <col min="1018" max="1018" width="1.5703125" style="1" customWidth="1"/>
    <col min="1019" max="1019" width="14" style="1" customWidth="1"/>
    <col min="1020" max="1020" width="41.5703125" style="1" bestFit="1" customWidth="1"/>
    <col min="1021" max="1270" width="14" style="1"/>
    <col min="1271" max="1272" width="14" style="1" customWidth="1"/>
    <col min="1273" max="1273" width="55.28515625" style="1" bestFit="1" customWidth="1"/>
    <col min="1274" max="1274" width="1.5703125" style="1" customWidth="1"/>
    <col min="1275" max="1275" width="14" style="1" customWidth="1"/>
    <col min="1276" max="1276" width="41.5703125" style="1" bestFit="1" customWidth="1"/>
    <col min="1277" max="1526" width="14" style="1"/>
    <col min="1527" max="1528" width="14" style="1" customWidth="1"/>
    <col min="1529" max="1529" width="55.28515625" style="1" bestFit="1" customWidth="1"/>
    <col min="1530" max="1530" width="1.5703125" style="1" customWidth="1"/>
    <col min="1531" max="1531" width="14" style="1" customWidth="1"/>
    <col min="1532" max="1532" width="41.5703125" style="1" bestFit="1" customWidth="1"/>
    <col min="1533" max="1782" width="14" style="1"/>
    <col min="1783" max="1784" width="14" style="1" customWidth="1"/>
    <col min="1785" max="1785" width="55.28515625" style="1" bestFit="1" customWidth="1"/>
    <col min="1786" max="1786" width="1.5703125" style="1" customWidth="1"/>
    <col min="1787" max="1787" width="14" style="1" customWidth="1"/>
    <col min="1788" max="1788" width="41.5703125" style="1" bestFit="1" customWidth="1"/>
    <col min="1789" max="2038" width="14" style="1"/>
    <col min="2039" max="2040" width="14" style="1" customWidth="1"/>
    <col min="2041" max="2041" width="55.28515625" style="1" bestFit="1" customWidth="1"/>
    <col min="2042" max="2042" width="1.5703125" style="1" customWidth="1"/>
    <col min="2043" max="2043" width="14" style="1" customWidth="1"/>
    <col min="2044" max="2044" width="41.5703125" style="1" bestFit="1" customWidth="1"/>
    <col min="2045" max="2294" width="14" style="1"/>
    <col min="2295" max="2296" width="14" style="1" customWidth="1"/>
    <col min="2297" max="2297" width="55.28515625" style="1" bestFit="1" customWidth="1"/>
    <col min="2298" max="2298" width="1.5703125" style="1" customWidth="1"/>
    <col min="2299" max="2299" width="14" style="1" customWidth="1"/>
    <col min="2300" max="2300" width="41.5703125" style="1" bestFit="1" customWidth="1"/>
    <col min="2301" max="2550" width="14" style="1"/>
    <col min="2551" max="2552" width="14" style="1" customWidth="1"/>
    <col min="2553" max="2553" width="55.28515625" style="1" bestFit="1" customWidth="1"/>
    <col min="2554" max="2554" width="1.5703125" style="1" customWidth="1"/>
    <col min="2555" max="2555" width="14" style="1" customWidth="1"/>
    <col min="2556" max="2556" width="41.5703125" style="1" bestFit="1" customWidth="1"/>
    <col min="2557" max="2806" width="14" style="1"/>
    <col min="2807" max="2808" width="14" style="1" customWidth="1"/>
    <col min="2809" max="2809" width="55.28515625" style="1" bestFit="1" customWidth="1"/>
    <col min="2810" max="2810" width="1.5703125" style="1" customWidth="1"/>
    <col min="2811" max="2811" width="14" style="1" customWidth="1"/>
    <col min="2812" max="2812" width="41.5703125" style="1" bestFit="1" customWidth="1"/>
    <col min="2813" max="3062" width="14" style="1"/>
    <col min="3063" max="3064" width="14" style="1" customWidth="1"/>
    <col min="3065" max="3065" width="55.28515625" style="1" bestFit="1" customWidth="1"/>
    <col min="3066" max="3066" width="1.5703125" style="1" customWidth="1"/>
    <col min="3067" max="3067" width="14" style="1" customWidth="1"/>
    <col min="3068" max="3068" width="41.5703125" style="1" bestFit="1" customWidth="1"/>
    <col min="3069" max="3318" width="14" style="1"/>
    <col min="3319" max="3320" width="14" style="1" customWidth="1"/>
    <col min="3321" max="3321" width="55.28515625" style="1" bestFit="1" customWidth="1"/>
    <col min="3322" max="3322" width="1.5703125" style="1" customWidth="1"/>
    <col min="3323" max="3323" width="14" style="1" customWidth="1"/>
    <col min="3324" max="3324" width="41.5703125" style="1" bestFit="1" customWidth="1"/>
    <col min="3325" max="3574" width="14" style="1"/>
    <col min="3575" max="3576" width="14" style="1" customWidth="1"/>
    <col min="3577" max="3577" width="55.28515625" style="1" bestFit="1" customWidth="1"/>
    <col min="3578" max="3578" width="1.5703125" style="1" customWidth="1"/>
    <col min="3579" max="3579" width="14" style="1" customWidth="1"/>
    <col min="3580" max="3580" width="41.5703125" style="1" bestFit="1" customWidth="1"/>
    <col min="3581" max="3830" width="14" style="1"/>
    <col min="3831" max="3832" width="14" style="1" customWidth="1"/>
    <col min="3833" max="3833" width="55.28515625" style="1" bestFit="1" customWidth="1"/>
    <col min="3834" max="3834" width="1.5703125" style="1" customWidth="1"/>
    <col min="3835" max="3835" width="14" style="1" customWidth="1"/>
    <col min="3836" max="3836" width="41.5703125" style="1" bestFit="1" customWidth="1"/>
    <col min="3837" max="4086" width="14" style="1"/>
    <col min="4087" max="4088" width="14" style="1" customWidth="1"/>
    <col min="4089" max="4089" width="55.28515625" style="1" bestFit="1" customWidth="1"/>
    <col min="4090" max="4090" width="1.5703125" style="1" customWidth="1"/>
    <col min="4091" max="4091" width="14" style="1" customWidth="1"/>
    <col min="4092" max="4092" width="41.5703125" style="1" bestFit="1" customWidth="1"/>
    <col min="4093" max="4342" width="14" style="1"/>
    <col min="4343" max="4344" width="14" style="1" customWidth="1"/>
    <col min="4345" max="4345" width="55.28515625" style="1" bestFit="1" customWidth="1"/>
    <col min="4346" max="4346" width="1.5703125" style="1" customWidth="1"/>
    <col min="4347" max="4347" width="14" style="1" customWidth="1"/>
    <col min="4348" max="4348" width="41.5703125" style="1" bestFit="1" customWidth="1"/>
    <col min="4349" max="4598" width="14" style="1"/>
    <col min="4599" max="4600" width="14" style="1" customWidth="1"/>
    <col min="4601" max="4601" width="55.28515625" style="1" bestFit="1" customWidth="1"/>
    <col min="4602" max="4602" width="1.5703125" style="1" customWidth="1"/>
    <col min="4603" max="4603" width="14" style="1" customWidth="1"/>
    <col min="4604" max="4604" width="41.5703125" style="1" bestFit="1" customWidth="1"/>
    <col min="4605" max="4854" width="14" style="1"/>
    <col min="4855" max="4856" width="14" style="1" customWidth="1"/>
    <col min="4857" max="4857" width="55.28515625" style="1" bestFit="1" customWidth="1"/>
    <col min="4858" max="4858" width="1.5703125" style="1" customWidth="1"/>
    <col min="4859" max="4859" width="14" style="1" customWidth="1"/>
    <col min="4860" max="4860" width="41.5703125" style="1" bestFit="1" customWidth="1"/>
    <col min="4861" max="5110" width="14" style="1"/>
    <col min="5111" max="5112" width="14" style="1" customWidth="1"/>
    <col min="5113" max="5113" width="55.28515625" style="1" bestFit="1" customWidth="1"/>
    <col min="5114" max="5114" width="1.5703125" style="1" customWidth="1"/>
    <col min="5115" max="5115" width="14" style="1" customWidth="1"/>
    <col min="5116" max="5116" width="41.5703125" style="1" bestFit="1" customWidth="1"/>
    <col min="5117" max="5366" width="14" style="1"/>
    <col min="5367" max="5368" width="14" style="1" customWidth="1"/>
    <col min="5369" max="5369" width="55.28515625" style="1" bestFit="1" customWidth="1"/>
    <col min="5370" max="5370" width="1.5703125" style="1" customWidth="1"/>
    <col min="5371" max="5371" width="14" style="1" customWidth="1"/>
    <col min="5372" max="5372" width="41.5703125" style="1" bestFit="1" customWidth="1"/>
    <col min="5373" max="5622" width="14" style="1"/>
    <col min="5623" max="5624" width="14" style="1" customWidth="1"/>
    <col min="5625" max="5625" width="55.28515625" style="1" bestFit="1" customWidth="1"/>
    <col min="5626" max="5626" width="1.5703125" style="1" customWidth="1"/>
    <col min="5627" max="5627" width="14" style="1" customWidth="1"/>
    <col min="5628" max="5628" width="41.5703125" style="1" bestFit="1" customWidth="1"/>
    <col min="5629" max="5878" width="14" style="1"/>
    <col min="5879" max="5880" width="14" style="1" customWidth="1"/>
    <col min="5881" max="5881" width="55.28515625" style="1" bestFit="1" customWidth="1"/>
    <col min="5882" max="5882" width="1.5703125" style="1" customWidth="1"/>
    <col min="5883" max="5883" width="14" style="1" customWidth="1"/>
    <col min="5884" max="5884" width="41.5703125" style="1" bestFit="1" customWidth="1"/>
    <col min="5885" max="6134" width="14" style="1"/>
    <col min="6135" max="6136" width="14" style="1" customWidth="1"/>
    <col min="6137" max="6137" width="55.28515625" style="1" bestFit="1" customWidth="1"/>
    <col min="6138" max="6138" width="1.5703125" style="1" customWidth="1"/>
    <col min="6139" max="6139" width="14" style="1" customWidth="1"/>
    <col min="6140" max="6140" width="41.5703125" style="1" bestFit="1" customWidth="1"/>
    <col min="6141" max="6390" width="14" style="1"/>
    <col min="6391" max="6392" width="14" style="1" customWidth="1"/>
    <col min="6393" max="6393" width="55.28515625" style="1" bestFit="1" customWidth="1"/>
    <col min="6394" max="6394" width="1.5703125" style="1" customWidth="1"/>
    <col min="6395" max="6395" width="14" style="1" customWidth="1"/>
    <col min="6396" max="6396" width="41.5703125" style="1" bestFit="1" customWidth="1"/>
    <col min="6397" max="6646" width="14" style="1"/>
    <col min="6647" max="6648" width="14" style="1" customWidth="1"/>
    <col min="6649" max="6649" width="55.28515625" style="1" bestFit="1" customWidth="1"/>
    <col min="6650" max="6650" width="1.5703125" style="1" customWidth="1"/>
    <col min="6651" max="6651" width="14" style="1" customWidth="1"/>
    <col min="6652" max="6652" width="41.5703125" style="1" bestFit="1" customWidth="1"/>
    <col min="6653" max="6902" width="14" style="1"/>
    <col min="6903" max="6904" width="14" style="1" customWidth="1"/>
    <col min="6905" max="6905" width="55.28515625" style="1" bestFit="1" customWidth="1"/>
    <col min="6906" max="6906" width="1.5703125" style="1" customWidth="1"/>
    <col min="6907" max="6907" width="14" style="1" customWidth="1"/>
    <col min="6908" max="6908" width="41.5703125" style="1" bestFit="1" customWidth="1"/>
    <col min="6909" max="7158" width="14" style="1"/>
    <col min="7159" max="7160" width="14" style="1" customWidth="1"/>
    <col min="7161" max="7161" width="55.28515625" style="1" bestFit="1" customWidth="1"/>
    <col min="7162" max="7162" width="1.5703125" style="1" customWidth="1"/>
    <col min="7163" max="7163" width="14" style="1" customWidth="1"/>
    <col min="7164" max="7164" width="41.5703125" style="1" bestFit="1" customWidth="1"/>
    <col min="7165" max="7414" width="14" style="1"/>
    <col min="7415" max="7416" width="14" style="1" customWidth="1"/>
    <col min="7417" max="7417" width="55.28515625" style="1" bestFit="1" customWidth="1"/>
    <col min="7418" max="7418" width="1.5703125" style="1" customWidth="1"/>
    <col min="7419" max="7419" width="14" style="1" customWidth="1"/>
    <col min="7420" max="7420" width="41.5703125" style="1" bestFit="1" customWidth="1"/>
    <col min="7421" max="7670" width="14" style="1"/>
    <col min="7671" max="7672" width="14" style="1" customWidth="1"/>
    <col min="7673" max="7673" width="55.28515625" style="1" bestFit="1" customWidth="1"/>
    <col min="7674" max="7674" width="1.5703125" style="1" customWidth="1"/>
    <col min="7675" max="7675" width="14" style="1" customWidth="1"/>
    <col min="7676" max="7676" width="41.5703125" style="1" bestFit="1" customWidth="1"/>
    <col min="7677" max="7926" width="14" style="1"/>
    <col min="7927" max="7928" width="14" style="1" customWidth="1"/>
    <col min="7929" max="7929" width="55.28515625" style="1" bestFit="1" customWidth="1"/>
    <col min="7930" max="7930" width="1.5703125" style="1" customWidth="1"/>
    <col min="7931" max="7931" width="14" style="1" customWidth="1"/>
    <col min="7932" max="7932" width="41.5703125" style="1" bestFit="1" customWidth="1"/>
    <col min="7933" max="8182" width="14" style="1"/>
    <col min="8183" max="8184" width="14" style="1" customWidth="1"/>
    <col min="8185" max="8185" width="55.28515625" style="1" bestFit="1" customWidth="1"/>
    <col min="8186" max="8186" width="1.5703125" style="1" customWidth="1"/>
    <col min="8187" max="8187" width="14" style="1" customWidth="1"/>
    <col min="8188" max="8188" width="41.5703125" style="1" bestFit="1" customWidth="1"/>
    <col min="8189" max="8438" width="14" style="1"/>
    <col min="8439" max="8440" width="14" style="1" customWidth="1"/>
    <col min="8441" max="8441" width="55.28515625" style="1" bestFit="1" customWidth="1"/>
    <col min="8442" max="8442" width="1.5703125" style="1" customWidth="1"/>
    <col min="8443" max="8443" width="14" style="1" customWidth="1"/>
    <col min="8444" max="8444" width="41.5703125" style="1" bestFit="1" customWidth="1"/>
    <col min="8445" max="8694" width="14" style="1"/>
    <col min="8695" max="8696" width="14" style="1" customWidth="1"/>
    <col min="8697" max="8697" width="55.28515625" style="1" bestFit="1" customWidth="1"/>
    <col min="8698" max="8698" width="1.5703125" style="1" customWidth="1"/>
    <col min="8699" max="8699" width="14" style="1" customWidth="1"/>
    <col min="8700" max="8700" width="41.5703125" style="1" bestFit="1" customWidth="1"/>
    <col min="8701" max="8950" width="14" style="1"/>
    <col min="8951" max="8952" width="14" style="1" customWidth="1"/>
    <col min="8953" max="8953" width="55.28515625" style="1" bestFit="1" customWidth="1"/>
    <col min="8954" max="8954" width="1.5703125" style="1" customWidth="1"/>
    <col min="8955" max="8955" width="14" style="1" customWidth="1"/>
    <col min="8956" max="8956" width="41.5703125" style="1" bestFit="1" customWidth="1"/>
    <col min="8957" max="9206" width="14" style="1"/>
    <col min="9207" max="9208" width="14" style="1" customWidth="1"/>
    <col min="9209" max="9209" width="55.28515625" style="1" bestFit="1" customWidth="1"/>
    <col min="9210" max="9210" width="1.5703125" style="1" customWidth="1"/>
    <col min="9211" max="9211" width="14" style="1" customWidth="1"/>
    <col min="9212" max="9212" width="41.5703125" style="1" bestFit="1" customWidth="1"/>
    <col min="9213" max="9462" width="14" style="1"/>
    <col min="9463" max="9464" width="14" style="1" customWidth="1"/>
    <col min="9465" max="9465" width="55.28515625" style="1" bestFit="1" customWidth="1"/>
    <col min="9466" max="9466" width="1.5703125" style="1" customWidth="1"/>
    <col min="9467" max="9467" width="14" style="1" customWidth="1"/>
    <col min="9468" max="9468" width="41.5703125" style="1" bestFit="1" customWidth="1"/>
    <col min="9469" max="9718" width="14" style="1"/>
    <col min="9719" max="9720" width="14" style="1" customWidth="1"/>
    <col min="9721" max="9721" width="55.28515625" style="1" bestFit="1" customWidth="1"/>
    <col min="9722" max="9722" width="1.5703125" style="1" customWidth="1"/>
    <col min="9723" max="9723" width="14" style="1" customWidth="1"/>
    <col min="9724" max="9724" width="41.5703125" style="1" bestFit="1" customWidth="1"/>
    <col min="9725" max="9974" width="14" style="1"/>
    <col min="9975" max="9976" width="14" style="1" customWidth="1"/>
    <col min="9977" max="9977" width="55.28515625" style="1" bestFit="1" customWidth="1"/>
    <col min="9978" max="9978" width="1.5703125" style="1" customWidth="1"/>
    <col min="9979" max="9979" width="14" style="1" customWidth="1"/>
    <col min="9980" max="9980" width="41.5703125" style="1" bestFit="1" customWidth="1"/>
    <col min="9981" max="10230" width="14" style="1"/>
    <col min="10231" max="10232" width="14" style="1" customWidth="1"/>
    <col min="10233" max="10233" width="55.28515625" style="1" bestFit="1" customWidth="1"/>
    <col min="10234" max="10234" width="1.5703125" style="1" customWidth="1"/>
    <col min="10235" max="10235" width="14" style="1" customWidth="1"/>
    <col min="10236" max="10236" width="41.5703125" style="1" bestFit="1" customWidth="1"/>
    <col min="10237" max="10486" width="14" style="1"/>
    <col min="10487" max="10488" width="14" style="1" customWidth="1"/>
    <col min="10489" max="10489" width="55.28515625" style="1" bestFit="1" customWidth="1"/>
    <col min="10490" max="10490" width="1.5703125" style="1" customWidth="1"/>
    <col min="10491" max="10491" width="14" style="1" customWidth="1"/>
    <col min="10492" max="10492" width="41.5703125" style="1" bestFit="1" customWidth="1"/>
    <col min="10493" max="10742" width="14" style="1"/>
    <col min="10743" max="10744" width="14" style="1" customWidth="1"/>
    <col min="10745" max="10745" width="55.28515625" style="1" bestFit="1" customWidth="1"/>
    <col min="10746" max="10746" width="1.5703125" style="1" customWidth="1"/>
    <col min="10747" max="10747" width="14" style="1" customWidth="1"/>
    <col min="10748" max="10748" width="41.5703125" style="1" bestFit="1" customWidth="1"/>
    <col min="10749" max="10998" width="14" style="1"/>
    <col min="10999" max="11000" width="14" style="1" customWidth="1"/>
    <col min="11001" max="11001" width="55.28515625" style="1" bestFit="1" customWidth="1"/>
    <col min="11002" max="11002" width="1.5703125" style="1" customWidth="1"/>
    <col min="11003" max="11003" width="14" style="1" customWidth="1"/>
    <col min="11004" max="11004" width="41.5703125" style="1" bestFit="1" customWidth="1"/>
    <col min="11005" max="11254" width="14" style="1"/>
    <col min="11255" max="11256" width="14" style="1" customWidth="1"/>
    <col min="11257" max="11257" width="55.28515625" style="1" bestFit="1" customWidth="1"/>
    <col min="11258" max="11258" width="1.5703125" style="1" customWidth="1"/>
    <col min="11259" max="11259" width="14" style="1" customWidth="1"/>
    <col min="11260" max="11260" width="41.5703125" style="1" bestFit="1" customWidth="1"/>
    <col min="11261" max="11510" width="14" style="1"/>
    <col min="11511" max="11512" width="14" style="1" customWidth="1"/>
    <col min="11513" max="11513" width="55.28515625" style="1" bestFit="1" customWidth="1"/>
    <col min="11514" max="11514" width="1.5703125" style="1" customWidth="1"/>
    <col min="11515" max="11515" width="14" style="1" customWidth="1"/>
    <col min="11516" max="11516" width="41.5703125" style="1" bestFit="1" customWidth="1"/>
    <col min="11517" max="11766" width="14" style="1"/>
    <col min="11767" max="11768" width="14" style="1" customWidth="1"/>
    <col min="11769" max="11769" width="55.28515625" style="1" bestFit="1" customWidth="1"/>
    <col min="11770" max="11770" width="1.5703125" style="1" customWidth="1"/>
    <col min="11771" max="11771" width="14" style="1" customWidth="1"/>
    <col min="11772" max="11772" width="41.5703125" style="1" bestFit="1" customWidth="1"/>
    <col min="11773" max="12022" width="14" style="1"/>
    <col min="12023" max="12024" width="14" style="1" customWidth="1"/>
    <col min="12025" max="12025" width="55.28515625" style="1" bestFit="1" customWidth="1"/>
    <col min="12026" max="12026" width="1.5703125" style="1" customWidth="1"/>
    <col min="12027" max="12027" width="14" style="1" customWidth="1"/>
    <col min="12028" max="12028" width="41.5703125" style="1" bestFit="1" customWidth="1"/>
    <col min="12029" max="12278" width="14" style="1"/>
    <col min="12279" max="12280" width="14" style="1" customWidth="1"/>
    <col min="12281" max="12281" width="55.28515625" style="1" bestFit="1" customWidth="1"/>
    <col min="12282" max="12282" width="1.5703125" style="1" customWidth="1"/>
    <col min="12283" max="12283" width="14" style="1" customWidth="1"/>
    <col min="12284" max="12284" width="41.5703125" style="1" bestFit="1" customWidth="1"/>
    <col min="12285" max="12534" width="14" style="1"/>
    <col min="12535" max="12536" width="14" style="1" customWidth="1"/>
    <col min="12537" max="12537" width="55.28515625" style="1" bestFit="1" customWidth="1"/>
    <col min="12538" max="12538" width="1.5703125" style="1" customWidth="1"/>
    <col min="12539" max="12539" width="14" style="1" customWidth="1"/>
    <col min="12540" max="12540" width="41.5703125" style="1" bestFit="1" customWidth="1"/>
    <col min="12541" max="12790" width="14" style="1"/>
    <col min="12791" max="12792" width="14" style="1" customWidth="1"/>
    <col min="12793" max="12793" width="55.28515625" style="1" bestFit="1" customWidth="1"/>
    <col min="12794" max="12794" width="1.5703125" style="1" customWidth="1"/>
    <col min="12795" max="12795" width="14" style="1" customWidth="1"/>
    <col min="12796" max="12796" width="41.5703125" style="1" bestFit="1" customWidth="1"/>
    <col min="12797" max="13046" width="14" style="1"/>
    <col min="13047" max="13048" width="14" style="1" customWidth="1"/>
    <col min="13049" max="13049" width="55.28515625" style="1" bestFit="1" customWidth="1"/>
    <col min="13050" max="13050" width="1.5703125" style="1" customWidth="1"/>
    <col min="13051" max="13051" width="14" style="1" customWidth="1"/>
    <col min="13052" max="13052" width="41.5703125" style="1" bestFit="1" customWidth="1"/>
    <col min="13053" max="13302" width="14" style="1"/>
    <col min="13303" max="13304" width="14" style="1" customWidth="1"/>
    <col min="13305" max="13305" width="55.28515625" style="1" bestFit="1" customWidth="1"/>
    <col min="13306" max="13306" width="1.5703125" style="1" customWidth="1"/>
    <col min="13307" max="13307" width="14" style="1" customWidth="1"/>
    <col min="13308" max="13308" width="41.5703125" style="1" bestFit="1" customWidth="1"/>
    <col min="13309" max="13558" width="14" style="1"/>
    <col min="13559" max="13560" width="14" style="1" customWidth="1"/>
    <col min="13561" max="13561" width="55.28515625" style="1" bestFit="1" customWidth="1"/>
    <col min="13562" max="13562" width="1.5703125" style="1" customWidth="1"/>
    <col min="13563" max="13563" width="14" style="1" customWidth="1"/>
    <col min="13564" max="13564" width="41.5703125" style="1" bestFit="1" customWidth="1"/>
    <col min="13565" max="13814" width="14" style="1"/>
    <col min="13815" max="13816" width="14" style="1" customWidth="1"/>
    <col min="13817" max="13817" width="55.28515625" style="1" bestFit="1" customWidth="1"/>
    <col min="13818" max="13818" width="1.5703125" style="1" customWidth="1"/>
    <col min="13819" max="13819" width="14" style="1" customWidth="1"/>
    <col min="13820" max="13820" width="41.5703125" style="1" bestFit="1" customWidth="1"/>
    <col min="13821" max="14070" width="14" style="1"/>
    <col min="14071" max="14072" width="14" style="1" customWidth="1"/>
    <col min="14073" max="14073" width="55.28515625" style="1" bestFit="1" customWidth="1"/>
    <col min="14074" max="14074" width="1.5703125" style="1" customWidth="1"/>
    <col min="14075" max="14075" width="14" style="1" customWidth="1"/>
    <col min="14076" max="14076" width="41.5703125" style="1" bestFit="1" customWidth="1"/>
    <col min="14077" max="14326" width="14" style="1"/>
    <col min="14327" max="14328" width="14" style="1" customWidth="1"/>
    <col min="14329" max="14329" width="55.28515625" style="1" bestFit="1" customWidth="1"/>
    <col min="14330" max="14330" width="1.5703125" style="1" customWidth="1"/>
    <col min="14331" max="14331" width="14" style="1" customWidth="1"/>
    <col min="14332" max="14332" width="41.5703125" style="1" bestFit="1" customWidth="1"/>
    <col min="14333" max="14582" width="14" style="1"/>
    <col min="14583" max="14584" width="14" style="1" customWidth="1"/>
    <col min="14585" max="14585" width="55.28515625" style="1" bestFit="1" customWidth="1"/>
    <col min="14586" max="14586" width="1.5703125" style="1" customWidth="1"/>
    <col min="14587" max="14587" width="14" style="1" customWidth="1"/>
    <col min="14588" max="14588" width="41.5703125" style="1" bestFit="1" customWidth="1"/>
    <col min="14589" max="14838" width="14" style="1"/>
    <col min="14839" max="14840" width="14" style="1" customWidth="1"/>
    <col min="14841" max="14841" width="55.28515625" style="1" bestFit="1" customWidth="1"/>
    <col min="14842" max="14842" width="1.5703125" style="1" customWidth="1"/>
    <col min="14843" max="14843" width="14" style="1" customWidth="1"/>
    <col min="14844" max="14844" width="41.5703125" style="1" bestFit="1" customWidth="1"/>
    <col min="14845" max="15094" width="14" style="1"/>
    <col min="15095" max="15096" width="14" style="1" customWidth="1"/>
    <col min="15097" max="15097" width="55.28515625" style="1" bestFit="1" customWidth="1"/>
    <col min="15098" max="15098" width="1.5703125" style="1" customWidth="1"/>
    <col min="15099" max="15099" width="14" style="1" customWidth="1"/>
    <col min="15100" max="15100" width="41.5703125" style="1" bestFit="1" customWidth="1"/>
    <col min="15101" max="15350" width="14" style="1"/>
    <col min="15351" max="15352" width="14" style="1" customWidth="1"/>
    <col min="15353" max="15353" width="55.28515625" style="1" bestFit="1" customWidth="1"/>
    <col min="15354" max="15354" width="1.5703125" style="1" customWidth="1"/>
    <col min="15355" max="15355" width="14" style="1" customWidth="1"/>
    <col min="15356" max="15356" width="41.5703125" style="1" bestFit="1" customWidth="1"/>
    <col min="15357" max="15606" width="14" style="1"/>
    <col min="15607" max="15608" width="14" style="1" customWidth="1"/>
    <col min="15609" max="15609" width="55.28515625" style="1" bestFit="1" customWidth="1"/>
    <col min="15610" max="15610" width="1.5703125" style="1" customWidth="1"/>
    <col min="15611" max="15611" width="14" style="1" customWidth="1"/>
    <col min="15612" max="15612" width="41.5703125" style="1" bestFit="1" customWidth="1"/>
    <col min="15613" max="15862" width="14" style="1"/>
    <col min="15863" max="15864" width="14" style="1" customWidth="1"/>
    <col min="15865" max="15865" width="55.28515625" style="1" bestFit="1" customWidth="1"/>
    <col min="15866" max="15866" width="1.5703125" style="1" customWidth="1"/>
    <col min="15867" max="15867" width="14" style="1" customWidth="1"/>
    <col min="15868" max="15868" width="41.5703125" style="1" bestFit="1" customWidth="1"/>
    <col min="15869" max="16118" width="14" style="1"/>
    <col min="16119" max="16120" width="14" style="1" customWidth="1"/>
    <col min="16121" max="16121" width="55.28515625" style="1" bestFit="1" customWidth="1"/>
    <col min="16122" max="16122" width="1.5703125" style="1" customWidth="1"/>
    <col min="16123" max="16123" width="14" style="1" customWidth="1"/>
    <col min="16124" max="16124" width="41.5703125" style="1" bestFit="1" customWidth="1"/>
    <col min="16125" max="16384" width="14" style="1"/>
  </cols>
  <sheetData>
    <row r="1" spans="1:8" ht="70.150000000000006" customHeight="1">
      <c r="H1" s="219" t="s">
        <v>29</v>
      </c>
    </row>
    <row r="2" spans="1:8" ht="67.150000000000006" customHeight="1">
      <c r="B2" s="193" t="s">
        <v>19</v>
      </c>
      <c r="C2" s="193"/>
      <c r="D2" s="193"/>
      <c r="E2" s="193"/>
      <c r="F2" s="193"/>
      <c r="G2" s="193"/>
      <c r="H2" s="220"/>
    </row>
    <row r="3" spans="1:8" ht="33" customHeight="1">
      <c r="A3" s="187" t="s">
        <v>0</v>
      </c>
      <c r="B3" s="188"/>
      <c r="C3" s="194">
        <v>45456</v>
      </c>
      <c r="D3" s="195"/>
      <c r="E3" s="196"/>
      <c r="F3" s="10" t="s">
        <v>24</v>
      </c>
      <c r="G3" s="197" t="s">
        <v>325</v>
      </c>
      <c r="H3" s="197"/>
    </row>
    <row r="4" spans="1:8" ht="33" customHeight="1">
      <c r="A4" s="187" t="s">
        <v>15</v>
      </c>
      <c r="B4" s="188"/>
      <c r="C4" s="187" t="s">
        <v>37</v>
      </c>
      <c r="D4" s="189"/>
      <c r="E4" s="188"/>
      <c r="F4" s="10" t="s">
        <v>25</v>
      </c>
      <c r="G4" s="190">
        <v>45456</v>
      </c>
      <c r="H4" s="190"/>
    </row>
    <row r="5" spans="1:8" ht="34.9" customHeight="1">
      <c r="A5" s="187" t="s">
        <v>1</v>
      </c>
      <c r="B5" s="188"/>
      <c r="C5" s="187" t="s">
        <v>326</v>
      </c>
      <c r="D5" s="189"/>
      <c r="E5" s="188"/>
      <c r="F5" s="10" t="s">
        <v>26</v>
      </c>
      <c r="G5" s="190">
        <v>45456</v>
      </c>
      <c r="H5" s="190"/>
    </row>
    <row r="6" spans="1:8" ht="33" customHeight="1">
      <c r="A6" s="187" t="s">
        <v>2</v>
      </c>
      <c r="B6" s="188"/>
      <c r="C6" s="187">
        <v>94</v>
      </c>
      <c r="D6" s="189"/>
      <c r="E6" s="188"/>
      <c r="F6" s="10" t="s">
        <v>27</v>
      </c>
      <c r="G6" s="204"/>
      <c r="H6" s="204"/>
    </row>
    <row r="7" spans="1:8" ht="33" customHeight="1">
      <c r="A7" s="205" t="s">
        <v>14</v>
      </c>
      <c r="B7" s="202" t="s">
        <v>3</v>
      </c>
      <c r="C7" s="82"/>
      <c r="D7" s="207"/>
      <c r="E7" s="207"/>
      <c r="F7" s="207"/>
      <c r="G7" s="202" t="s">
        <v>23</v>
      </c>
      <c r="H7" s="217" t="s">
        <v>22</v>
      </c>
    </row>
    <row r="8" spans="1:8" ht="33" customHeight="1">
      <c r="A8" s="206"/>
      <c r="B8" s="203"/>
      <c r="C8" s="9"/>
      <c r="D8" s="9" t="s">
        <v>332</v>
      </c>
      <c r="E8" s="9" t="s">
        <v>333</v>
      </c>
      <c r="F8" s="9" t="s">
        <v>6</v>
      </c>
      <c r="G8" s="203"/>
      <c r="H8" s="218"/>
    </row>
    <row r="9" spans="1:8" ht="51">
      <c r="A9" s="12">
        <v>1</v>
      </c>
      <c r="B9" s="11" t="s">
        <v>327</v>
      </c>
      <c r="C9" s="6"/>
      <c r="D9" s="13">
        <v>48</v>
      </c>
      <c r="E9" s="149">
        <v>0.3</v>
      </c>
      <c r="F9" s="14">
        <f t="shared" ref="F9:F12" si="0">E9*D9*C9</f>
        <v>0</v>
      </c>
      <c r="G9" s="14">
        <v>90</v>
      </c>
      <c r="H9" s="151">
        <f>G9*E9*D9</f>
        <v>1296</v>
      </c>
    </row>
    <row r="10" spans="1:8" ht="51">
      <c r="A10" s="12">
        <v>2</v>
      </c>
      <c r="B10" s="11" t="s">
        <v>328</v>
      </c>
      <c r="C10" s="6"/>
      <c r="D10" s="13">
        <v>25</v>
      </c>
      <c r="E10" s="149">
        <v>0.3</v>
      </c>
      <c r="F10" s="14">
        <f t="shared" si="0"/>
        <v>0</v>
      </c>
      <c r="G10" s="14">
        <v>90</v>
      </c>
      <c r="H10" s="151">
        <f t="shared" ref="H10:H14" si="1">G10*E10*D10</f>
        <v>675</v>
      </c>
    </row>
    <row r="11" spans="1:8" ht="51">
      <c r="A11" s="12">
        <v>3</v>
      </c>
      <c r="B11" s="11" t="s">
        <v>329</v>
      </c>
      <c r="C11" s="6"/>
      <c r="D11" s="13">
        <v>18</v>
      </c>
      <c r="E11" s="149">
        <v>0.4</v>
      </c>
      <c r="F11" s="14">
        <f t="shared" si="0"/>
        <v>0</v>
      </c>
      <c r="G11" s="14">
        <v>270</v>
      </c>
      <c r="H11" s="151">
        <f t="shared" si="1"/>
        <v>1944</v>
      </c>
    </row>
    <row r="12" spans="1:8" ht="51">
      <c r="A12" s="12">
        <v>4</v>
      </c>
      <c r="B12" s="11" t="s">
        <v>330</v>
      </c>
      <c r="C12" s="6"/>
      <c r="D12" s="13">
        <v>32</v>
      </c>
      <c r="E12" s="149">
        <v>0.4</v>
      </c>
      <c r="F12" s="14">
        <f t="shared" si="0"/>
        <v>0</v>
      </c>
      <c r="G12" s="14">
        <v>180</v>
      </c>
      <c r="H12" s="151">
        <f t="shared" si="1"/>
        <v>2304</v>
      </c>
    </row>
    <row r="13" spans="1:8" ht="51">
      <c r="A13" s="12">
        <v>5</v>
      </c>
      <c r="B13" s="11" t="s">
        <v>331</v>
      </c>
      <c r="C13" s="6"/>
      <c r="D13" s="13">
        <v>2</v>
      </c>
      <c r="E13" s="149">
        <v>0.2</v>
      </c>
      <c r="F13" s="14">
        <f>E13*D13*C13</f>
        <v>0</v>
      </c>
      <c r="G13" s="14">
        <v>2250</v>
      </c>
      <c r="H13" s="151">
        <f t="shared" si="1"/>
        <v>900</v>
      </c>
    </row>
    <row r="14" spans="1:8" ht="35.25">
      <c r="A14" s="12"/>
      <c r="B14" s="11" t="s">
        <v>349</v>
      </c>
      <c r="C14" s="16"/>
      <c r="D14" s="7">
        <v>1</v>
      </c>
      <c r="E14" s="7">
        <v>-1</v>
      </c>
      <c r="F14" s="7">
        <f>E14*D14*C14</f>
        <v>0</v>
      </c>
      <c r="G14" s="7">
        <v>4000</v>
      </c>
      <c r="H14" s="151">
        <f t="shared" si="1"/>
        <v>-4000</v>
      </c>
    </row>
    <row r="15" spans="1:8" ht="33" customHeight="1">
      <c r="A15" s="2"/>
      <c r="B15" s="5"/>
      <c r="C15" s="6"/>
      <c r="D15" s="7"/>
      <c r="E15" s="7"/>
      <c r="F15" s="7"/>
      <c r="G15" s="7"/>
      <c r="H15" s="152"/>
    </row>
    <row r="16" spans="1:8" ht="33" customHeight="1">
      <c r="A16" s="2"/>
      <c r="B16" s="5"/>
      <c r="C16" s="6"/>
      <c r="D16" s="7"/>
      <c r="E16" s="7"/>
      <c r="F16" s="7"/>
      <c r="G16" s="7"/>
      <c r="H16" s="152"/>
    </row>
    <row r="17" spans="1:8" ht="33" customHeight="1">
      <c r="A17" s="2"/>
      <c r="B17" s="5"/>
      <c r="C17" s="6"/>
      <c r="D17" s="7"/>
      <c r="E17" s="7"/>
      <c r="F17" s="7"/>
      <c r="G17" s="7"/>
      <c r="H17" s="152"/>
    </row>
    <row r="18" spans="1:8" ht="33" customHeight="1">
      <c r="A18" s="2"/>
      <c r="B18" s="5"/>
      <c r="C18" s="6"/>
      <c r="D18" s="7"/>
      <c r="E18" s="7"/>
      <c r="F18" s="7"/>
      <c r="G18" s="7"/>
      <c r="H18" s="152"/>
    </row>
    <row r="19" spans="1:8" ht="33" customHeight="1">
      <c r="A19" s="2"/>
      <c r="B19" s="5"/>
      <c r="C19" s="6"/>
      <c r="D19" s="7"/>
      <c r="E19" s="7"/>
      <c r="F19" s="7"/>
      <c r="G19" s="7"/>
      <c r="H19" s="152"/>
    </row>
    <row r="20" spans="1:8" ht="33" customHeight="1">
      <c r="A20" s="208" t="s">
        <v>16</v>
      </c>
      <c r="B20" s="209"/>
      <c r="C20" s="209"/>
      <c r="D20" s="209"/>
      <c r="E20" s="209"/>
      <c r="F20" s="209"/>
      <c r="G20" s="210"/>
      <c r="H20" s="153">
        <f>SUM(H9:H14)</f>
        <v>3119</v>
      </c>
    </row>
    <row r="21" spans="1:8" ht="33" customHeight="1">
      <c r="A21" s="211" t="s">
        <v>62</v>
      </c>
      <c r="B21" s="4" t="s">
        <v>7</v>
      </c>
      <c r="C21" s="212"/>
      <c r="D21" s="201"/>
      <c r="E21" s="201"/>
      <c r="F21" s="198" t="s">
        <v>21</v>
      </c>
      <c r="G21" s="198"/>
      <c r="H21" s="199"/>
    </row>
    <row r="22" spans="1:8" ht="33" customHeight="1">
      <c r="A22" s="211"/>
      <c r="B22" s="4" t="s">
        <v>43</v>
      </c>
      <c r="C22" s="200"/>
      <c r="D22" s="201"/>
      <c r="E22" s="201"/>
      <c r="F22" s="198" t="s">
        <v>21</v>
      </c>
      <c r="G22" s="198"/>
      <c r="H22" s="199"/>
    </row>
    <row r="23" spans="1:8" ht="33" customHeight="1">
      <c r="A23" s="211"/>
      <c r="B23" s="4" t="s">
        <v>9</v>
      </c>
      <c r="C23" s="200">
        <f>C21*0%</f>
        <v>0</v>
      </c>
      <c r="D23" s="201"/>
      <c r="E23" s="201"/>
      <c r="F23" s="198" t="s">
        <v>21</v>
      </c>
      <c r="G23" s="198"/>
      <c r="H23" s="199"/>
    </row>
    <row r="24" spans="1:8" ht="33" customHeight="1">
      <c r="A24" s="211"/>
      <c r="B24" s="4" t="s">
        <v>10</v>
      </c>
      <c r="C24" s="200">
        <f>C21*0%</f>
        <v>0</v>
      </c>
      <c r="D24" s="201"/>
      <c r="E24" s="201"/>
      <c r="F24" s="198" t="s">
        <v>21</v>
      </c>
      <c r="G24" s="198"/>
      <c r="H24" s="199"/>
    </row>
    <row r="25" spans="1:8" ht="33" customHeight="1">
      <c r="A25" s="211"/>
      <c r="B25" s="4" t="s">
        <v>11</v>
      </c>
      <c r="C25" s="200"/>
      <c r="D25" s="201"/>
      <c r="E25" s="201"/>
      <c r="F25" s="198" t="s">
        <v>21</v>
      </c>
      <c r="G25" s="198"/>
      <c r="H25" s="199"/>
    </row>
    <row r="26" spans="1:8" ht="33" customHeight="1">
      <c r="A26" s="211"/>
      <c r="B26" s="4" t="s">
        <v>12</v>
      </c>
      <c r="C26" s="200"/>
      <c r="D26" s="201"/>
      <c r="E26" s="201"/>
      <c r="F26" s="198" t="s">
        <v>21</v>
      </c>
      <c r="G26" s="198"/>
      <c r="H26" s="199"/>
    </row>
    <row r="27" spans="1:8" ht="33" customHeight="1">
      <c r="A27" s="211"/>
      <c r="B27" s="4" t="s">
        <v>13</v>
      </c>
      <c r="C27" s="200">
        <f>H20-C26</f>
        <v>3119</v>
      </c>
      <c r="D27" s="201"/>
      <c r="E27" s="201"/>
      <c r="F27" s="198" t="s">
        <v>21</v>
      </c>
      <c r="G27" s="198"/>
      <c r="H27" s="199"/>
    </row>
    <row r="28" spans="1:8" ht="33" customHeight="1">
      <c r="A28" s="211"/>
      <c r="B28" s="213" t="s">
        <v>17</v>
      </c>
      <c r="C28" s="213"/>
      <c r="D28" s="213"/>
      <c r="E28" s="213"/>
      <c r="F28" s="213"/>
      <c r="G28" s="213"/>
      <c r="H28" s="213"/>
    </row>
    <row r="29" spans="1:8" ht="99.6" customHeight="1">
      <c r="A29" s="211"/>
      <c r="B29" s="214" t="s">
        <v>18</v>
      </c>
      <c r="C29" s="214"/>
      <c r="D29" s="214"/>
      <c r="E29" s="214"/>
      <c r="F29" s="214"/>
      <c r="G29" s="214"/>
      <c r="H29" s="214"/>
    </row>
    <row r="30" spans="1:8" ht="90" customHeight="1">
      <c r="A30" s="211"/>
      <c r="B30" s="214" t="s">
        <v>33</v>
      </c>
      <c r="C30" s="214"/>
      <c r="D30" s="214"/>
      <c r="E30" s="214"/>
      <c r="F30" s="214"/>
      <c r="G30" s="214"/>
      <c r="H30" s="214"/>
    </row>
    <row r="31" spans="1:8" ht="33" customHeight="1">
      <c r="A31" s="3"/>
      <c r="B31" s="3"/>
      <c r="C31" s="3"/>
      <c r="D31" s="3"/>
      <c r="E31" s="3"/>
      <c r="F31" s="3"/>
      <c r="G31" s="3"/>
      <c r="H31" s="154"/>
    </row>
  </sheetData>
  <mergeCells count="38">
    <mergeCell ref="A4:B4"/>
    <mergeCell ref="C4:E4"/>
    <mergeCell ref="G4:H4"/>
    <mergeCell ref="H1:H2"/>
    <mergeCell ref="B2:G2"/>
    <mergeCell ref="A3:B3"/>
    <mergeCell ref="C3:E3"/>
    <mergeCell ref="G3:H3"/>
    <mergeCell ref="F25:H25"/>
    <mergeCell ref="C26:E26"/>
    <mergeCell ref="H7:H8"/>
    <mergeCell ref="A5:B5"/>
    <mergeCell ref="C5:E5"/>
    <mergeCell ref="G5:H5"/>
    <mergeCell ref="A6:B6"/>
    <mergeCell ref="C6:E6"/>
    <mergeCell ref="G6:H6"/>
    <mergeCell ref="A7:A8"/>
    <mergeCell ref="B7:B8"/>
    <mergeCell ref="D7:F7"/>
    <mergeCell ref="G7:G8"/>
    <mergeCell ref="F26:H26"/>
    <mergeCell ref="C27:E27"/>
    <mergeCell ref="F27:H27"/>
    <mergeCell ref="A20:G20"/>
    <mergeCell ref="A21:A30"/>
    <mergeCell ref="C21:E21"/>
    <mergeCell ref="F21:H21"/>
    <mergeCell ref="C22:E22"/>
    <mergeCell ref="F22:H22"/>
    <mergeCell ref="C23:E23"/>
    <mergeCell ref="F23:H23"/>
    <mergeCell ref="C24:E24"/>
    <mergeCell ref="F24:H24"/>
    <mergeCell ref="B28:H28"/>
    <mergeCell ref="B29:H29"/>
    <mergeCell ref="B30:H30"/>
    <mergeCell ref="C25:E25"/>
  </mergeCells>
  <printOptions horizontalCentered="1" verticalCentered="1"/>
  <pageMargins left="0.25" right="0.25" top="0.75" bottom="0.75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54</vt:i4>
      </vt:variant>
      <vt:variant>
        <vt:lpstr>Named Ranges</vt:lpstr>
      </vt:variant>
      <vt:variant>
        <vt:i4>53</vt:i4>
      </vt:variant>
    </vt:vector>
  </HeadingPairs>
  <TitlesOfParts>
    <vt:vector size="107" baseType="lpstr">
      <vt:lpstr>Sheet2</vt:lpstr>
      <vt:lpstr>مجمع</vt:lpstr>
      <vt:lpstr>مستخلص (100)</vt:lpstr>
      <vt:lpstr>مستخلص (99)</vt:lpstr>
      <vt:lpstr>مستخلص (98)</vt:lpstr>
      <vt:lpstr>مستخلص (97)</vt:lpstr>
      <vt:lpstr>مستخلص (96)</vt:lpstr>
      <vt:lpstr>مستخلص (95)</vt:lpstr>
      <vt:lpstr>مستخلص (94)</vt:lpstr>
      <vt:lpstr>مستخلص (93)</vt:lpstr>
      <vt:lpstr>مستخلص (92)</vt:lpstr>
      <vt:lpstr>مستخلص (91)</vt:lpstr>
      <vt:lpstr>مستخلص (90)</vt:lpstr>
      <vt:lpstr>مستخلص (89)</vt:lpstr>
      <vt:lpstr>مستخلص (88)</vt:lpstr>
      <vt:lpstr>مستخلص (87)</vt:lpstr>
      <vt:lpstr>مستخلص (86)</vt:lpstr>
      <vt:lpstr>مستخلص (85)</vt:lpstr>
      <vt:lpstr>مستخلص (84)</vt:lpstr>
      <vt:lpstr>مستخلص (83)</vt:lpstr>
      <vt:lpstr>مستخلص (82)</vt:lpstr>
      <vt:lpstr>مستخلص (81)</vt:lpstr>
      <vt:lpstr>مستخلص (80)</vt:lpstr>
      <vt:lpstr>مستخلص (79)</vt:lpstr>
      <vt:lpstr>مستخلص (78)</vt:lpstr>
      <vt:lpstr>مستخلص (77)</vt:lpstr>
      <vt:lpstr>مستخلص (76)</vt:lpstr>
      <vt:lpstr>مستخلص (75)</vt:lpstr>
      <vt:lpstr>مستخلص (74)</vt:lpstr>
      <vt:lpstr>مستخلص (73)</vt:lpstr>
      <vt:lpstr>مستخلص (72)</vt:lpstr>
      <vt:lpstr>مستخلص (71)</vt:lpstr>
      <vt:lpstr>مستخلص (70)</vt:lpstr>
      <vt:lpstr>مستخلص (69)</vt:lpstr>
      <vt:lpstr>مستخلص (68)</vt:lpstr>
      <vt:lpstr>مستخلص (67)</vt:lpstr>
      <vt:lpstr>مستخلص (66)</vt:lpstr>
      <vt:lpstr>مستخلص (65)</vt:lpstr>
      <vt:lpstr>مستخلص (64)</vt:lpstr>
      <vt:lpstr>مستخلص (63)</vt:lpstr>
      <vt:lpstr>مستخلص (62)</vt:lpstr>
      <vt:lpstr>مستخلص (61)</vt:lpstr>
      <vt:lpstr>مستخلص (60)</vt:lpstr>
      <vt:lpstr>مستخلص (59)</vt:lpstr>
      <vt:lpstr>مستخلص (58)</vt:lpstr>
      <vt:lpstr>مستخلص (57)</vt:lpstr>
      <vt:lpstr>مستخلص (56)</vt:lpstr>
      <vt:lpstr>مستخلص (55)</vt:lpstr>
      <vt:lpstr>مستخلص (54)</vt:lpstr>
      <vt:lpstr>مستخلص (53)</vt:lpstr>
      <vt:lpstr>مستخلص (52)</vt:lpstr>
      <vt:lpstr>مستخلص 51</vt:lpstr>
      <vt:lpstr>مصاريف الشركة</vt:lpstr>
      <vt:lpstr>رواتب</vt:lpstr>
      <vt:lpstr>رواتب!Print_Area</vt:lpstr>
      <vt:lpstr>مجمع!Print_Area</vt:lpstr>
      <vt:lpstr>'مستخلص (100)'!Print_Area</vt:lpstr>
      <vt:lpstr>'مستخلص (52)'!Print_Area</vt:lpstr>
      <vt:lpstr>'مستخلص (53)'!Print_Area</vt:lpstr>
      <vt:lpstr>'مستخلص (54)'!Print_Area</vt:lpstr>
      <vt:lpstr>'مستخلص (55)'!Print_Area</vt:lpstr>
      <vt:lpstr>'مستخلص (56)'!Print_Area</vt:lpstr>
      <vt:lpstr>'مستخلص (57)'!Print_Area</vt:lpstr>
      <vt:lpstr>'مستخلص (58)'!Print_Area</vt:lpstr>
      <vt:lpstr>'مستخلص (59)'!Print_Area</vt:lpstr>
      <vt:lpstr>'مستخلص (60)'!Print_Area</vt:lpstr>
      <vt:lpstr>'مستخلص (61)'!Print_Area</vt:lpstr>
      <vt:lpstr>'مستخلص (62)'!Print_Area</vt:lpstr>
      <vt:lpstr>'مستخلص (63)'!Print_Area</vt:lpstr>
      <vt:lpstr>'مستخلص (64)'!Print_Area</vt:lpstr>
      <vt:lpstr>'مستخلص (65)'!Print_Area</vt:lpstr>
      <vt:lpstr>'مستخلص (66)'!Print_Area</vt:lpstr>
      <vt:lpstr>'مستخلص (67)'!Print_Area</vt:lpstr>
      <vt:lpstr>'مستخلص (68)'!Print_Area</vt:lpstr>
      <vt:lpstr>'مستخلص (69)'!Print_Area</vt:lpstr>
      <vt:lpstr>'مستخلص (70)'!Print_Area</vt:lpstr>
      <vt:lpstr>'مستخلص (71)'!Print_Area</vt:lpstr>
      <vt:lpstr>'مستخلص (72)'!Print_Area</vt:lpstr>
      <vt:lpstr>'مستخلص (73)'!Print_Area</vt:lpstr>
      <vt:lpstr>'مستخلص (74)'!Print_Area</vt:lpstr>
      <vt:lpstr>'مستخلص (75)'!Print_Area</vt:lpstr>
      <vt:lpstr>'مستخلص (76)'!Print_Area</vt:lpstr>
      <vt:lpstr>'مستخلص (77)'!Print_Area</vt:lpstr>
      <vt:lpstr>'مستخلص (78)'!Print_Area</vt:lpstr>
      <vt:lpstr>'مستخلص (79)'!Print_Area</vt:lpstr>
      <vt:lpstr>'مستخلص (80)'!Print_Area</vt:lpstr>
      <vt:lpstr>'مستخلص (81)'!Print_Area</vt:lpstr>
      <vt:lpstr>'مستخلص (82)'!Print_Area</vt:lpstr>
      <vt:lpstr>'مستخلص (83)'!Print_Area</vt:lpstr>
      <vt:lpstr>'مستخلص (84)'!Print_Area</vt:lpstr>
      <vt:lpstr>'مستخلص (85)'!Print_Area</vt:lpstr>
      <vt:lpstr>'مستخلص (86)'!Print_Area</vt:lpstr>
      <vt:lpstr>'مستخلص (87)'!Print_Area</vt:lpstr>
      <vt:lpstr>'مستخلص (88)'!Print_Area</vt:lpstr>
      <vt:lpstr>'مستخلص (89)'!Print_Area</vt:lpstr>
      <vt:lpstr>'مستخلص (90)'!Print_Area</vt:lpstr>
      <vt:lpstr>'مستخلص (91)'!Print_Area</vt:lpstr>
      <vt:lpstr>'مستخلص (92)'!Print_Area</vt:lpstr>
      <vt:lpstr>'مستخلص (93)'!Print_Area</vt:lpstr>
      <vt:lpstr>'مستخلص (94)'!Print_Area</vt:lpstr>
      <vt:lpstr>'مستخلص (95)'!Print_Area</vt:lpstr>
      <vt:lpstr>'مستخلص (96)'!Print_Area</vt:lpstr>
      <vt:lpstr>'مستخلص (97)'!Print_Area</vt:lpstr>
      <vt:lpstr>'مستخلص (98)'!Print_Area</vt:lpstr>
      <vt:lpstr>'مستخلص (99)'!Print_Area</vt:lpstr>
      <vt:lpstr>'مستخلص 51'!Print_Area</vt:lpstr>
      <vt:lpstr>'مصاريف الشركة'!Print_Area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Saber</dc:creator>
  <cp:lastModifiedBy>Mr Oday</cp:lastModifiedBy>
  <cp:lastPrinted>2024-07-03T20:00:07Z</cp:lastPrinted>
  <dcterms:created xsi:type="dcterms:W3CDTF">2020-06-11T13:21:11Z</dcterms:created>
  <dcterms:modified xsi:type="dcterms:W3CDTF">2024-07-21T17:34:21Z</dcterms:modified>
</cp:coreProperties>
</file>